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showInkAnnotation="0" codeName="DieseArbeitsmappe" autoCompressPictures="0"/>
  <mc:AlternateContent xmlns:mc="http://schemas.openxmlformats.org/markup-compatibility/2006">
    <mc:Choice Requires="x15">
      <x15ac:absPath xmlns:x15ac="http://schemas.microsoft.com/office/spreadsheetml/2010/11/ac" url="D:\Formularus\marinersCorner\"/>
    </mc:Choice>
  </mc:AlternateContent>
  <xr:revisionPtr revIDLastSave="0" documentId="8_{FFEB6766-EB19-4A7F-946E-6B0A883C8FD9}" xr6:coauthVersionLast="47" xr6:coauthVersionMax="47" xr10:uidLastSave="{00000000-0000-0000-0000-000000000000}"/>
  <bookViews>
    <workbookView showHorizontalScroll="0" xWindow="-120" yWindow="-120" windowWidth="57840" windowHeight="15840" tabRatio="855" firstSheet="1" activeTab="1" xr2:uid="{00000000-000D-0000-FFFF-FFFF00000000}"/>
  </bookViews>
  <sheets>
    <sheet name="TimeZone" sheetId="25463" state="hidden" r:id="rId1"/>
    <sheet name="Locations" sheetId="25454" r:id="rId2"/>
    <sheet name="Sun Rise and Sun Set" sheetId="25449" r:id="rId3"/>
    <sheet name="TimeZones" sheetId="25464" r:id="rId4"/>
  </sheets>
  <definedNames>
    <definedName name="Country">TimeZones!$A$18:$A$300</definedName>
    <definedName name="_xlnm.Print_Area" localSheetId="2">'Sun Rise and Sun Set'!$B$2:$AG$28</definedName>
    <definedName name="Lat">Locations!$B$3:$B$502</definedName>
    <definedName name="Lon">Locations!$C$3:$C$502</definedName>
    <definedName name="Ort">Locations!$A$3:$A$502</definedName>
    <definedName name="SV">Locations!$A$3:$G$502</definedName>
    <definedName name="SZ">Locations!$E$3:$E$502</definedName>
    <definedName name="Time_reverse">TimeZone!$B$1:$C$25</definedName>
    <definedName name="Time_Zone_List">TimeZones!$A$18:$AH$300</definedName>
    <definedName name="TimeZone">Locations!$E$3:$E$502</definedName>
    <definedName name="WZ">Locations!$G$3:$G$502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8" i="25464" l="1"/>
  <c r="AF18" i="25464"/>
  <c r="AH18" i="25464"/>
  <c r="AD18" i="25464"/>
  <c r="Q8" i="25454"/>
  <c r="AE18" i="25464"/>
  <c r="AG18" i="25464"/>
  <c r="AC18" i="25464"/>
  <c r="Q7" i="25454"/>
  <c r="N9" i="25454"/>
  <c r="N8" i="25454"/>
  <c r="N7" i="25454"/>
  <c r="AF19" i="25464"/>
  <c r="AF20" i="25464"/>
  <c r="AF21" i="25464"/>
  <c r="AF22" i="25464"/>
  <c r="AF23" i="25464"/>
  <c r="AF24" i="25464"/>
  <c r="AF25" i="25464"/>
  <c r="AF26" i="25464"/>
  <c r="AF27" i="25464"/>
  <c r="AF28" i="25464"/>
  <c r="AF29" i="25464"/>
  <c r="AF30" i="25464"/>
  <c r="AF31" i="25464"/>
  <c r="AF32" i="25464"/>
  <c r="AF33" i="25464"/>
  <c r="AF34" i="25464"/>
  <c r="AF35" i="25464"/>
  <c r="AF36" i="25464"/>
  <c r="AF37" i="25464"/>
  <c r="AF38" i="25464"/>
  <c r="AF39" i="25464"/>
  <c r="AF40" i="25464"/>
  <c r="AF41" i="25464"/>
  <c r="AF42" i="25464"/>
  <c r="AF43" i="25464"/>
  <c r="AF44" i="25464"/>
  <c r="AF45" i="25464"/>
  <c r="AF46" i="25464"/>
  <c r="AF47" i="25464"/>
  <c r="AF48" i="25464"/>
  <c r="AF49" i="25464"/>
  <c r="AF50" i="25464"/>
  <c r="AF51" i="25464"/>
  <c r="AF52" i="25464"/>
  <c r="AF53" i="25464"/>
  <c r="AF54" i="25464"/>
  <c r="AF55" i="25464"/>
  <c r="AF56" i="25464"/>
  <c r="AF57" i="25464"/>
  <c r="AF58" i="25464"/>
  <c r="AF59" i="25464"/>
  <c r="AF60" i="25464"/>
  <c r="AF61" i="25464"/>
  <c r="AF62" i="25464"/>
  <c r="AF63" i="25464"/>
  <c r="AF64" i="25464"/>
  <c r="AF65" i="25464"/>
  <c r="AF66" i="25464"/>
  <c r="AF67" i="25464"/>
  <c r="AF68" i="25464"/>
  <c r="AF69" i="25464"/>
  <c r="AF70" i="25464"/>
  <c r="AF71" i="25464"/>
  <c r="AF72" i="25464"/>
  <c r="AF73" i="25464"/>
  <c r="AF74" i="25464"/>
  <c r="AF75" i="25464"/>
  <c r="AF76" i="25464"/>
  <c r="AF77" i="25464"/>
  <c r="AF78" i="25464"/>
  <c r="AF79" i="25464"/>
  <c r="AF80" i="25464"/>
  <c r="AF81" i="25464"/>
  <c r="AF82" i="25464"/>
  <c r="AF83" i="25464"/>
  <c r="AF84" i="25464"/>
  <c r="AF85" i="25464"/>
  <c r="AF86" i="25464"/>
  <c r="AF87" i="25464"/>
  <c r="AF88" i="25464"/>
  <c r="AF89" i="25464"/>
  <c r="AF90" i="25464"/>
  <c r="AF91" i="25464"/>
  <c r="AF92" i="25464"/>
  <c r="AF93" i="25464"/>
  <c r="AF94" i="25464"/>
  <c r="AF95" i="25464"/>
  <c r="AF96" i="25464"/>
  <c r="AF97" i="25464"/>
  <c r="AF98" i="25464"/>
  <c r="AF99" i="25464"/>
  <c r="AF100" i="25464"/>
  <c r="AF101" i="25464"/>
  <c r="AF102" i="25464"/>
  <c r="AF103" i="25464"/>
  <c r="AF104" i="25464"/>
  <c r="AF105" i="25464"/>
  <c r="AF106" i="25464"/>
  <c r="AF107" i="25464"/>
  <c r="AF108" i="25464"/>
  <c r="AF109" i="25464"/>
  <c r="AF110" i="25464"/>
  <c r="AF111" i="25464"/>
  <c r="AF112" i="25464"/>
  <c r="AF113" i="25464"/>
  <c r="AF114" i="25464"/>
  <c r="AF115" i="25464"/>
  <c r="AF116" i="25464"/>
  <c r="AF117" i="25464"/>
  <c r="AF118" i="25464"/>
  <c r="AF119" i="25464"/>
  <c r="AF120" i="25464"/>
  <c r="AF121" i="25464"/>
  <c r="AF122" i="25464"/>
  <c r="AF123" i="25464"/>
  <c r="AF124" i="25464"/>
  <c r="AF125" i="25464"/>
  <c r="AF126" i="25464"/>
  <c r="AF127" i="25464"/>
  <c r="AF128" i="25464"/>
  <c r="AF129" i="25464"/>
  <c r="AF130" i="25464"/>
  <c r="AF131" i="25464"/>
  <c r="AF132" i="25464"/>
  <c r="AF133" i="25464"/>
  <c r="AF134" i="25464"/>
  <c r="AF135" i="25464"/>
  <c r="AF136" i="25464"/>
  <c r="AF137" i="25464"/>
  <c r="AF138" i="25464"/>
  <c r="AF139" i="25464"/>
  <c r="AF140" i="25464"/>
  <c r="AF141" i="25464"/>
  <c r="AF142" i="25464"/>
  <c r="AF143" i="25464"/>
  <c r="AF144" i="25464"/>
  <c r="AF145" i="25464"/>
  <c r="AF146" i="25464"/>
  <c r="AF147" i="25464"/>
  <c r="AF148" i="25464"/>
  <c r="AF149" i="25464"/>
  <c r="AF150" i="25464"/>
  <c r="AF151" i="25464"/>
  <c r="AF152" i="25464"/>
  <c r="AF153" i="25464"/>
  <c r="AF154" i="25464"/>
  <c r="AF155" i="25464"/>
  <c r="AF156" i="25464"/>
  <c r="AF157" i="25464"/>
  <c r="AF158" i="25464"/>
  <c r="AF159" i="25464"/>
  <c r="AF160" i="25464"/>
  <c r="AF161" i="25464"/>
  <c r="AF162" i="25464"/>
  <c r="AF163" i="25464"/>
  <c r="AF164" i="25464"/>
  <c r="AF165" i="25464"/>
  <c r="AF166" i="25464"/>
  <c r="AF167" i="25464"/>
  <c r="AF168" i="25464"/>
  <c r="AF169" i="25464"/>
  <c r="AF170" i="25464"/>
  <c r="AF171" i="25464"/>
  <c r="AF172" i="25464"/>
  <c r="AF173" i="25464"/>
  <c r="AF174" i="25464"/>
  <c r="AF175" i="25464"/>
  <c r="AF176" i="25464"/>
  <c r="AF177" i="25464"/>
  <c r="AF178" i="25464"/>
  <c r="AF179" i="25464"/>
  <c r="AF180" i="25464"/>
  <c r="AF181" i="25464"/>
  <c r="AF182" i="25464"/>
  <c r="AF183" i="25464"/>
  <c r="AF184" i="25464"/>
  <c r="AF185" i="25464"/>
  <c r="AF186" i="25464"/>
  <c r="AF187" i="25464"/>
  <c r="AF188" i="25464"/>
  <c r="AF189" i="25464"/>
  <c r="AF190" i="25464"/>
  <c r="AF191" i="25464"/>
  <c r="AF192" i="25464"/>
  <c r="AF193" i="25464"/>
  <c r="AF194" i="25464"/>
  <c r="AF195" i="25464"/>
  <c r="AF196" i="25464"/>
  <c r="AF197" i="25464"/>
  <c r="AF198" i="25464"/>
  <c r="AF199" i="25464"/>
  <c r="AF200" i="25464"/>
  <c r="AF201" i="25464"/>
  <c r="AF202" i="25464"/>
  <c r="AF203" i="25464"/>
  <c r="AF204" i="25464"/>
  <c r="AF205" i="25464"/>
  <c r="AF206" i="25464"/>
  <c r="AF207" i="25464"/>
  <c r="AF208" i="25464"/>
  <c r="AF209" i="25464"/>
  <c r="AF210" i="25464"/>
  <c r="AF211" i="25464"/>
  <c r="AF212" i="25464"/>
  <c r="AF213" i="25464"/>
  <c r="AF214" i="25464"/>
  <c r="AF215" i="25464"/>
  <c r="AF216" i="25464"/>
  <c r="AF217" i="25464"/>
  <c r="AF218" i="25464"/>
  <c r="AF219" i="25464"/>
  <c r="AF220" i="25464"/>
  <c r="AF221" i="25464"/>
  <c r="AF222" i="25464"/>
  <c r="AF223" i="25464"/>
  <c r="AF224" i="25464"/>
  <c r="AF225" i="25464"/>
  <c r="AF226" i="25464"/>
  <c r="AF227" i="25464"/>
  <c r="AF228" i="25464"/>
  <c r="AF229" i="25464"/>
  <c r="AF230" i="25464"/>
  <c r="AF231" i="25464"/>
  <c r="AF232" i="25464"/>
  <c r="AF233" i="25464"/>
  <c r="AF234" i="25464"/>
  <c r="AF235" i="25464"/>
  <c r="AF236" i="25464"/>
  <c r="AF237" i="25464"/>
  <c r="AF238" i="25464"/>
  <c r="AF239" i="25464"/>
  <c r="AF240" i="25464"/>
  <c r="AF241" i="25464"/>
  <c r="AF242" i="25464"/>
  <c r="AF243" i="25464"/>
  <c r="AF244" i="25464"/>
  <c r="AF245" i="25464"/>
  <c r="AF246" i="25464"/>
  <c r="AF247" i="25464"/>
  <c r="AF248" i="25464"/>
  <c r="AF249" i="25464"/>
  <c r="AF250" i="25464"/>
  <c r="AF251" i="25464"/>
  <c r="AF252" i="25464"/>
  <c r="AF253" i="25464"/>
  <c r="AF254" i="25464"/>
  <c r="AF255" i="25464"/>
  <c r="AF256" i="25464"/>
  <c r="AF257" i="25464"/>
  <c r="AF258" i="25464"/>
  <c r="AF259" i="25464"/>
  <c r="AF260" i="25464"/>
  <c r="AF261" i="25464"/>
  <c r="AF262" i="25464"/>
  <c r="AF263" i="25464"/>
  <c r="AF264" i="25464"/>
  <c r="AF265" i="25464"/>
  <c r="AF266" i="25464"/>
  <c r="AF267" i="25464"/>
  <c r="AF268" i="25464"/>
  <c r="AF269" i="25464"/>
  <c r="AF270" i="25464"/>
  <c r="AF271" i="25464"/>
  <c r="AF272" i="25464"/>
  <c r="AF273" i="25464"/>
  <c r="AF274" i="25464"/>
  <c r="AF275" i="25464"/>
  <c r="AF276" i="25464"/>
  <c r="AF277" i="25464"/>
  <c r="AF278" i="25464"/>
  <c r="AF279" i="25464"/>
  <c r="AF280" i="25464"/>
  <c r="AF281" i="25464"/>
  <c r="AF282" i="25464"/>
  <c r="AF283" i="25464"/>
  <c r="AF284" i="25464"/>
  <c r="AF285" i="25464"/>
  <c r="AF286" i="25464"/>
  <c r="AF287" i="25464"/>
  <c r="AF288" i="25464"/>
  <c r="AF289" i="25464"/>
  <c r="AF290" i="25464"/>
  <c r="AF291" i="25464"/>
  <c r="AF292" i="25464"/>
  <c r="AF293" i="25464"/>
  <c r="AF294" i="25464"/>
  <c r="AF295" i="25464"/>
  <c r="AF296" i="25464"/>
  <c r="AF297" i="25464"/>
  <c r="AF298" i="25464"/>
  <c r="AF299" i="25464"/>
  <c r="AF300" i="25464"/>
  <c r="AH19" i="25464"/>
  <c r="AD19" i="25464"/>
  <c r="AH20" i="25464"/>
  <c r="AD20" i="25464"/>
  <c r="AH21" i="25464"/>
  <c r="AD21" i="25464"/>
  <c r="AH22" i="25464"/>
  <c r="AD22" i="25464"/>
  <c r="AH23" i="25464"/>
  <c r="AD23" i="25464"/>
  <c r="AH24" i="25464"/>
  <c r="AD24" i="25464"/>
  <c r="AH25" i="25464"/>
  <c r="AD25" i="25464"/>
  <c r="AH26" i="25464"/>
  <c r="AD26" i="25464"/>
  <c r="AH27" i="25464"/>
  <c r="AD27" i="25464"/>
  <c r="AH28" i="25464"/>
  <c r="AD28" i="25464"/>
  <c r="AH29" i="25464"/>
  <c r="AD29" i="25464"/>
  <c r="AH30" i="25464"/>
  <c r="AD30" i="25464"/>
  <c r="AH31" i="25464"/>
  <c r="AD31" i="25464"/>
  <c r="AH32" i="25464"/>
  <c r="AD32" i="25464"/>
  <c r="AH33" i="25464"/>
  <c r="AD33" i="25464"/>
  <c r="AH34" i="25464"/>
  <c r="AD34" i="25464"/>
  <c r="AH35" i="25464"/>
  <c r="AD35" i="25464"/>
  <c r="AH36" i="25464"/>
  <c r="AD36" i="25464"/>
  <c r="AH37" i="25464"/>
  <c r="AD37" i="25464"/>
  <c r="AH38" i="25464"/>
  <c r="AD38" i="25464"/>
  <c r="AH39" i="25464"/>
  <c r="AD39" i="25464"/>
  <c r="AH40" i="25464"/>
  <c r="AD40" i="25464"/>
  <c r="AH41" i="25464"/>
  <c r="AD41" i="25464"/>
  <c r="AH42" i="25464"/>
  <c r="AD42" i="25464"/>
  <c r="AH43" i="25464"/>
  <c r="AD43" i="25464"/>
  <c r="AH44" i="25464"/>
  <c r="AD44" i="25464"/>
  <c r="AH45" i="25464"/>
  <c r="AD45" i="25464"/>
  <c r="AH46" i="25464"/>
  <c r="AD46" i="25464"/>
  <c r="AH47" i="25464"/>
  <c r="AD47" i="25464"/>
  <c r="AH48" i="25464"/>
  <c r="AD48" i="25464"/>
  <c r="AH49" i="25464"/>
  <c r="AD49" i="25464"/>
  <c r="AH50" i="25464"/>
  <c r="AD50" i="25464"/>
  <c r="AH51" i="25464"/>
  <c r="AD51" i="25464"/>
  <c r="AH52" i="25464"/>
  <c r="AD52" i="25464"/>
  <c r="AH53" i="25464"/>
  <c r="AD53" i="25464"/>
  <c r="AH54" i="25464"/>
  <c r="AD54" i="25464"/>
  <c r="AH55" i="25464"/>
  <c r="AD55" i="25464"/>
  <c r="AH56" i="25464"/>
  <c r="AD56" i="25464"/>
  <c r="AH57" i="25464"/>
  <c r="AD57" i="25464"/>
  <c r="AH58" i="25464"/>
  <c r="AD58" i="25464"/>
  <c r="AH59" i="25464"/>
  <c r="AD59" i="25464"/>
  <c r="AH60" i="25464"/>
  <c r="AD60" i="25464"/>
  <c r="AH61" i="25464"/>
  <c r="AD61" i="25464"/>
  <c r="AH62" i="25464"/>
  <c r="AD62" i="25464"/>
  <c r="AH63" i="25464"/>
  <c r="AD63" i="25464"/>
  <c r="AH64" i="25464"/>
  <c r="AD64" i="25464"/>
  <c r="AH65" i="25464"/>
  <c r="AD65" i="25464"/>
  <c r="AH66" i="25464"/>
  <c r="AD66" i="25464"/>
  <c r="AH67" i="25464"/>
  <c r="AD67" i="25464"/>
  <c r="AH68" i="25464"/>
  <c r="AD68" i="25464"/>
  <c r="AH69" i="25464"/>
  <c r="AD69" i="25464"/>
  <c r="AH70" i="25464"/>
  <c r="AD70" i="25464"/>
  <c r="AH71" i="25464"/>
  <c r="AD71" i="25464"/>
  <c r="AH72" i="25464"/>
  <c r="AD72" i="25464"/>
  <c r="AH73" i="25464"/>
  <c r="AD73" i="25464"/>
  <c r="AH74" i="25464"/>
  <c r="AD74" i="25464"/>
  <c r="AH75" i="25464"/>
  <c r="AD75" i="25464"/>
  <c r="AH76" i="25464"/>
  <c r="AD76" i="25464"/>
  <c r="AH77" i="25464"/>
  <c r="AD77" i="25464"/>
  <c r="AH78" i="25464"/>
  <c r="AD78" i="25464"/>
  <c r="AH79" i="25464"/>
  <c r="AD79" i="25464"/>
  <c r="AH80" i="25464"/>
  <c r="AD80" i="25464"/>
  <c r="AH81" i="25464"/>
  <c r="AD81" i="25464"/>
  <c r="AH82" i="25464"/>
  <c r="AD82" i="25464"/>
  <c r="AH83" i="25464"/>
  <c r="AD83" i="25464"/>
  <c r="AH84" i="25464"/>
  <c r="AD84" i="25464"/>
  <c r="AH85" i="25464"/>
  <c r="AD85" i="25464"/>
  <c r="AH86" i="25464"/>
  <c r="AD86" i="25464"/>
  <c r="AH87" i="25464"/>
  <c r="AD87" i="25464"/>
  <c r="AH88" i="25464"/>
  <c r="AD88" i="25464"/>
  <c r="AH89" i="25464"/>
  <c r="AD89" i="25464"/>
  <c r="AH90" i="25464"/>
  <c r="AD90" i="25464"/>
  <c r="AH91" i="25464"/>
  <c r="AD91" i="25464"/>
  <c r="AH92" i="25464"/>
  <c r="AD92" i="25464"/>
  <c r="AH93" i="25464"/>
  <c r="AD93" i="25464"/>
  <c r="AH94" i="25464"/>
  <c r="AD94" i="25464"/>
  <c r="AH95" i="25464"/>
  <c r="AD95" i="25464"/>
  <c r="AH96" i="25464"/>
  <c r="AD96" i="25464"/>
  <c r="AH97" i="25464"/>
  <c r="AD97" i="25464"/>
  <c r="AH98" i="25464"/>
  <c r="AD98" i="25464"/>
  <c r="AH99" i="25464"/>
  <c r="AD99" i="25464"/>
  <c r="AH100" i="25464"/>
  <c r="AD100" i="25464"/>
  <c r="AH101" i="25464"/>
  <c r="AD101" i="25464"/>
  <c r="AH102" i="25464"/>
  <c r="AD102" i="25464"/>
  <c r="AH103" i="25464"/>
  <c r="AD103" i="25464"/>
  <c r="AH104" i="25464"/>
  <c r="AD104" i="25464"/>
  <c r="AH105" i="25464"/>
  <c r="AD105" i="25464"/>
  <c r="AH106" i="25464"/>
  <c r="AD106" i="25464"/>
  <c r="AH107" i="25464"/>
  <c r="AD107" i="25464"/>
  <c r="AH108" i="25464"/>
  <c r="AD108" i="25464"/>
  <c r="AH109" i="25464"/>
  <c r="AD109" i="25464"/>
  <c r="AH110" i="25464"/>
  <c r="AD110" i="25464"/>
  <c r="AH111" i="25464"/>
  <c r="AD111" i="25464"/>
  <c r="AH112" i="25464"/>
  <c r="AD112" i="25464"/>
  <c r="AH113" i="25464"/>
  <c r="AD113" i="25464"/>
  <c r="AH114" i="25464"/>
  <c r="AD114" i="25464"/>
  <c r="AH115" i="25464"/>
  <c r="AD115" i="25464"/>
  <c r="AH116" i="25464"/>
  <c r="AD116" i="25464"/>
  <c r="AH117" i="25464"/>
  <c r="AD117" i="25464"/>
  <c r="AH118" i="25464"/>
  <c r="AD118" i="25464"/>
  <c r="AH119" i="25464"/>
  <c r="AD119" i="25464"/>
  <c r="AH120" i="25464"/>
  <c r="AD120" i="25464"/>
  <c r="AH121" i="25464"/>
  <c r="AD121" i="25464"/>
  <c r="AH122" i="25464"/>
  <c r="AD122" i="25464"/>
  <c r="AH123" i="25464"/>
  <c r="AD123" i="25464"/>
  <c r="AH124" i="25464"/>
  <c r="AD124" i="25464"/>
  <c r="AH125" i="25464"/>
  <c r="AD125" i="25464"/>
  <c r="AH126" i="25464"/>
  <c r="AD126" i="25464"/>
  <c r="AH127" i="25464"/>
  <c r="AD127" i="25464"/>
  <c r="AH128" i="25464"/>
  <c r="AD128" i="25464"/>
  <c r="AH129" i="25464"/>
  <c r="AD129" i="25464"/>
  <c r="AH130" i="25464"/>
  <c r="AD130" i="25464"/>
  <c r="AH131" i="25464"/>
  <c r="AD131" i="25464"/>
  <c r="AH132" i="25464"/>
  <c r="AD132" i="25464"/>
  <c r="AH133" i="25464"/>
  <c r="AD133" i="25464"/>
  <c r="AH134" i="25464"/>
  <c r="AD134" i="25464"/>
  <c r="AH135" i="25464"/>
  <c r="AD135" i="25464"/>
  <c r="AH136" i="25464"/>
  <c r="AD136" i="25464"/>
  <c r="AH137" i="25464"/>
  <c r="AD137" i="25464"/>
  <c r="AH138" i="25464"/>
  <c r="AD138" i="25464"/>
  <c r="AH139" i="25464"/>
  <c r="AD139" i="25464"/>
  <c r="AH140" i="25464"/>
  <c r="AD140" i="25464"/>
  <c r="AH141" i="25464"/>
  <c r="AD141" i="25464"/>
  <c r="AH142" i="25464"/>
  <c r="AD142" i="25464"/>
  <c r="AH143" i="25464"/>
  <c r="AD143" i="25464"/>
  <c r="AH144" i="25464"/>
  <c r="AD144" i="25464"/>
  <c r="AH145" i="25464"/>
  <c r="AD145" i="25464"/>
  <c r="AH146" i="25464"/>
  <c r="AD146" i="25464"/>
  <c r="AH147" i="25464"/>
  <c r="AD147" i="25464"/>
  <c r="AH148" i="25464"/>
  <c r="AD148" i="25464"/>
  <c r="AH149" i="25464"/>
  <c r="AD149" i="25464"/>
  <c r="AH150" i="25464"/>
  <c r="AD150" i="25464"/>
  <c r="AH151" i="25464"/>
  <c r="AD151" i="25464"/>
  <c r="AH152" i="25464"/>
  <c r="AD152" i="25464"/>
  <c r="AH153" i="25464"/>
  <c r="AD153" i="25464"/>
  <c r="AH154" i="25464"/>
  <c r="AD154" i="25464"/>
  <c r="AH155" i="25464"/>
  <c r="AD155" i="25464"/>
  <c r="AH156" i="25464"/>
  <c r="AD156" i="25464"/>
  <c r="AH157" i="25464"/>
  <c r="AD157" i="25464"/>
  <c r="AH158" i="25464"/>
  <c r="AD158" i="25464"/>
  <c r="AH159" i="25464"/>
  <c r="AD159" i="25464"/>
  <c r="AH160" i="25464"/>
  <c r="AD160" i="25464"/>
  <c r="AH161" i="25464"/>
  <c r="AD161" i="25464"/>
  <c r="AH162" i="25464"/>
  <c r="AD162" i="25464"/>
  <c r="AH163" i="25464"/>
  <c r="AD163" i="25464"/>
  <c r="AH164" i="25464"/>
  <c r="AD164" i="25464"/>
  <c r="AH165" i="25464"/>
  <c r="AD165" i="25464"/>
  <c r="AH166" i="25464"/>
  <c r="AD166" i="25464"/>
  <c r="AH167" i="25464"/>
  <c r="AD167" i="25464"/>
  <c r="AH168" i="25464"/>
  <c r="AD168" i="25464"/>
  <c r="AH169" i="25464"/>
  <c r="AD169" i="25464"/>
  <c r="AH170" i="25464"/>
  <c r="AD170" i="25464"/>
  <c r="AH171" i="25464"/>
  <c r="AD171" i="25464"/>
  <c r="AH172" i="25464"/>
  <c r="AD172" i="25464"/>
  <c r="AH173" i="25464"/>
  <c r="AD173" i="25464"/>
  <c r="AH174" i="25464"/>
  <c r="AD174" i="25464"/>
  <c r="AH175" i="25464"/>
  <c r="AD175" i="25464"/>
  <c r="AH176" i="25464"/>
  <c r="AD176" i="25464"/>
  <c r="AH177" i="25464"/>
  <c r="AD177" i="25464"/>
  <c r="AH178" i="25464"/>
  <c r="AD178" i="25464"/>
  <c r="AH179" i="25464"/>
  <c r="AD179" i="25464"/>
  <c r="AH180" i="25464"/>
  <c r="AD180" i="25464"/>
  <c r="AH181" i="25464"/>
  <c r="AD181" i="25464"/>
  <c r="AH182" i="25464"/>
  <c r="AD182" i="25464"/>
  <c r="AH183" i="25464"/>
  <c r="AD183" i="25464"/>
  <c r="AH184" i="25464"/>
  <c r="AD184" i="25464"/>
  <c r="AH185" i="25464"/>
  <c r="AD185" i="25464"/>
  <c r="AH186" i="25464"/>
  <c r="AD186" i="25464"/>
  <c r="AH187" i="25464"/>
  <c r="AD187" i="25464"/>
  <c r="AH188" i="25464"/>
  <c r="AD188" i="25464"/>
  <c r="AH189" i="25464"/>
  <c r="AD189" i="25464"/>
  <c r="AH190" i="25464"/>
  <c r="AD190" i="25464"/>
  <c r="AH191" i="25464"/>
  <c r="AD191" i="25464"/>
  <c r="AH192" i="25464"/>
  <c r="AD192" i="25464"/>
  <c r="AH193" i="25464"/>
  <c r="AD193" i="25464"/>
  <c r="AH194" i="25464"/>
  <c r="AD194" i="25464"/>
  <c r="AH195" i="25464"/>
  <c r="AD195" i="25464"/>
  <c r="AH196" i="25464"/>
  <c r="AD196" i="25464"/>
  <c r="AH197" i="25464"/>
  <c r="AD197" i="25464"/>
  <c r="AH198" i="25464"/>
  <c r="AD198" i="25464"/>
  <c r="AH199" i="25464"/>
  <c r="AD199" i="25464"/>
  <c r="AH200" i="25464"/>
  <c r="AD200" i="25464"/>
  <c r="AH201" i="25464"/>
  <c r="AD201" i="25464"/>
  <c r="AH202" i="25464"/>
  <c r="AD202" i="25464"/>
  <c r="AH203" i="25464"/>
  <c r="AD203" i="25464"/>
  <c r="AH204" i="25464"/>
  <c r="AD204" i="25464"/>
  <c r="AH205" i="25464"/>
  <c r="AD205" i="25464"/>
  <c r="AH206" i="25464"/>
  <c r="AD206" i="25464"/>
  <c r="AH207" i="25464"/>
  <c r="AD207" i="25464"/>
  <c r="AH208" i="25464"/>
  <c r="AD208" i="25464"/>
  <c r="AH209" i="25464"/>
  <c r="AD209" i="25464"/>
  <c r="AH210" i="25464"/>
  <c r="AD210" i="25464"/>
  <c r="AH211" i="25464"/>
  <c r="AD211" i="25464"/>
  <c r="AH212" i="25464"/>
  <c r="AD212" i="25464"/>
  <c r="AH213" i="25464"/>
  <c r="AD213" i="25464"/>
  <c r="AH214" i="25464"/>
  <c r="AD214" i="25464"/>
  <c r="AH215" i="25464"/>
  <c r="AD215" i="25464"/>
  <c r="AH216" i="25464"/>
  <c r="AD216" i="25464"/>
  <c r="AH217" i="25464"/>
  <c r="AD217" i="25464"/>
  <c r="AH218" i="25464"/>
  <c r="AD218" i="25464"/>
  <c r="AH219" i="25464"/>
  <c r="AD219" i="25464"/>
  <c r="AH220" i="25464"/>
  <c r="AD220" i="25464"/>
  <c r="AH221" i="25464"/>
  <c r="AD221" i="25464"/>
  <c r="AH222" i="25464"/>
  <c r="AD222" i="25464"/>
  <c r="AH223" i="25464"/>
  <c r="AD223" i="25464"/>
  <c r="AH224" i="25464"/>
  <c r="AD224" i="25464"/>
  <c r="AH225" i="25464"/>
  <c r="AD225" i="25464"/>
  <c r="AH226" i="25464"/>
  <c r="AD226" i="25464"/>
  <c r="AH227" i="25464"/>
  <c r="AD227" i="25464"/>
  <c r="AH228" i="25464"/>
  <c r="AD228" i="25464"/>
  <c r="AH229" i="25464"/>
  <c r="AD229" i="25464"/>
  <c r="AH230" i="25464"/>
  <c r="AD230" i="25464"/>
  <c r="AH231" i="25464"/>
  <c r="AD231" i="25464"/>
  <c r="AH232" i="25464"/>
  <c r="AD232" i="25464"/>
  <c r="AH233" i="25464"/>
  <c r="AD233" i="25464"/>
  <c r="AH234" i="25464"/>
  <c r="AD234" i="25464"/>
  <c r="AH235" i="25464"/>
  <c r="AD235" i="25464"/>
  <c r="AH236" i="25464"/>
  <c r="AD236" i="25464"/>
  <c r="AH237" i="25464"/>
  <c r="AD237" i="25464"/>
  <c r="AH238" i="25464"/>
  <c r="AD238" i="25464"/>
  <c r="AH239" i="25464"/>
  <c r="AD239" i="25464"/>
  <c r="AH240" i="25464"/>
  <c r="AD240" i="25464"/>
  <c r="AH241" i="25464"/>
  <c r="AD241" i="25464"/>
  <c r="AH242" i="25464"/>
  <c r="AD242" i="25464"/>
  <c r="AH243" i="25464"/>
  <c r="AD243" i="25464"/>
  <c r="AH244" i="25464"/>
  <c r="AD244" i="25464"/>
  <c r="AH245" i="25464"/>
  <c r="AD245" i="25464"/>
  <c r="AH246" i="25464"/>
  <c r="AD246" i="25464"/>
  <c r="AH247" i="25464"/>
  <c r="AD247" i="25464"/>
  <c r="AH248" i="25464"/>
  <c r="AD248" i="25464"/>
  <c r="AH249" i="25464"/>
  <c r="AD249" i="25464"/>
  <c r="AH250" i="25464"/>
  <c r="AD250" i="25464"/>
  <c r="AH251" i="25464"/>
  <c r="AD251" i="25464"/>
  <c r="AH252" i="25464"/>
  <c r="AD252" i="25464"/>
  <c r="AH253" i="25464"/>
  <c r="AD253" i="25464"/>
  <c r="AH254" i="25464"/>
  <c r="AD254" i="25464"/>
  <c r="AH255" i="25464"/>
  <c r="AD255" i="25464"/>
  <c r="AH256" i="25464"/>
  <c r="AD256" i="25464"/>
  <c r="AH257" i="25464"/>
  <c r="AD257" i="25464"/>
  <c r="AH258" i="25464"/>
  <c r="AD258" i="25464"/>
  <c r="AH259" i="25464"/>
  <c r="AD259" i="25464"/>
  <c r="AH260" i="25464"/>
  <c r="AD260" i="25464"/>
  <c r="AH261" i="25464"/>
  <c r="AD261" i="25464"/>
  <c r="AH262" i="25464"/>
  <c r="AD262" i="25464"/>
  <c r="AH263" i="25464"/>
  <c r="AD263" i="25464"/>
  <c r="AH264" i="25464"/>
  <c r="AD264" i="25464"/>
  <c r="AH265" i="25464"/>
  <c r="AD265" i="25464"/>
  <c r="AH266" i="25464"/>
  <c r="AD266" i="25464"/>
  <c r="AH267" i="25464"/>
  <c r="AD267" i="25464"/>
  <c r="AH268" i="25464"/>
  <c r="AD268" i="25464"/>
  <c r="AH269" i="25464"/>
  <c r="AD269" i="25464"/>
  <c r="AH270" i="25464"/>
  <c r="AD270" i="25464"/>
  <c r="AH271" i="25464"/>
  <c r="AD271" i="25464"/>
  <c r="AH272" i="25464"/>
  <c r="AD272" i="25464"/>
  <c r="AH273" i="25464"/>
  <c r="AD273" i="25464"/>
  <c r="AH274" i="25464"/>
  <c r="AD274" i="25464"/>
  <c r="AH275" i="25464"/>
  <c r="AD275" i="25464"/>
  <c r="AH276" i="25464"/>
  <c r="AD276" i="25464"/>
  <c r="AH277" i="25464"/>
  <c r="AD277" i="25464"/>
  <c r="AH278" i="25464"/>
  <c r="AD278" i="25464"/>
  <c r="AH279" i="25464"/>
  <c r="AD279" i="25464"/>
  <c r="AH280" i="25464"/>
  <c r="AD280" i="25464"/>
  <c r="AH281" i="25464"/>
  <c r="AD281" i="25464"/>
  <c r="AH282" i="25464"/>
  <c r="AD282" i="25464"/>
  <c r="AH283" i="25464"/>
  <c r="AD283" i="25464"/>
  <c r="AH284" i="25464"/>
  <c r="AD284" i="25464"/>
  <c r="AH285" i="25464"/>
  <c r="AD285" i="25464"/>
  <c r="AH286" i="25464"/>
  <c r="AD286" i="25464"/>
  <c r="AH287" i="25464"/>
  <c r="AD287" i="25464"/>
  <c r="AH288" i="25464"/>
  <c r="AD288" i="25464"/>
  <c r="AH289" i="25464"/>
  <c r="AD289" i="25464"/>
  <c r="AH290" i="25464"/>
  <c r="AD290" i="25464"/>
  <c r="AH291" i="25464"/>
  <c r="AD291" i="25464"/>
  <c r="AH292" i="25464"/>
  <c r="AD292" i="25464"/>
  <c r="AH293" i="25464"/>
  <c r="AD293" i="25464"/>
  <c r="AH294" i="25464"/>
  <c r="AD294" i="25464"/>
  <c r="AH295" i="25464"/>
  <c r="AD295" i="25464"/>
  <c r="AH296" i="25464"/>
  <c r="AD296" i="25464"/>
  <c r="AH297" i="25464"/>
  <c r="AD297" i="25464"/>
  <c r="AH298" i="25464"/>
  <c r="AD298" i="25464"/>
  <c r="AH299" i="25464"/>
  <c r="AD299" i="25464"/>
  <c r="AH300" i="25464"/>
  <c r="AD300" i="25464"/>
  <c r="AE19" i="25464"/>
  <c r="AG19" i="25464"/>
  <c r="AC19" i="25464"/>
  <c r="AE20" i="25464"/>
  <c r="AG20" i="25464"/>
  <c r="AC20" i="25464"/>
  <c r="AE21" i="25464"/>
  <c r="AG21" i="25464"/>
  <c r="AC21" i="25464"/>
  <c r="AE22" i="25464"/>
  <c r="AG22" i="25464"/>
  <c r="AC22" i="25464"/>
  <c r="AE23" i="25464"/>
  <c r="AG23" i="25464"/>
  <c r="AC23" i="25464"/>
  <c r="AE24" i="25464"/>
  <c r="AG24" i="25464"/>
  <c r="AC24" i="25464"/>
  <c r="AE25" i="25464"/>
  <c r="AG25" i="25464"/>
  <c r="AC25" i="25464"/>
  <c r="AE26" i="25464"/>
  <c r="AG26" i="25464"/>
  <c r="AC26" i="25464"/>
  <c r="AE27" i="25464"/>
  <c r="AG27" i="25464"/>
  <c r="AC27" i="25464"/>
  <c r="AE28" i="25464"/>
  <c r="AG28" i="25464"/>
  <c r="AC28" i="25464"/>
  <c r="AE29" i="25464"/>
  <c r="AG29" i="25464"/>
  <c r="AC29" i="25464"/>
  <c r="AE30" i="25464"/>
  <c r="AG30" i="25464"/>
  <c r="AC30" i="25464"/>
  <c r="AE31" i="25464"/>
  <c r="AG31" i="25464"/>
  <c r="AC31" i="25464"/>
  <c r="AE32" i="25464"/>
  <c r="AG32" i="25464"/>
  <c r="AC32" i="25464"/>
  <c r="AE33" i="25464"/>
  <c r="AG33" i="25464"/>
  <c r="AC33" i="25464"/>
  <c r="AE34" i="25464"/>
  <c r="AG34" i="25464"/>
  <c r="AC34" i="25464"/>
  <c r="AE35" i="25464"/>
  <c r="AG35" i="25464"/>
  <c r="AC35" i="25464"/>
  <c r="AE36" i="25464"/>
  <c r="AG36" i="25464"/>
  <c r="AC36" i="25464"/>
  <c r="AE37" i="25464"/>
  <c r="AG37" i="25464"/>
  <c r="AC37" i="25464"/>
  <c r="AE38" i="25464"/>
  <c r="AG38" i="25464"/>
  <c r="AC38" i="25464"/>
  <c r="AE39" i="25464"/>
  <c r="AG39" i="25464"/>
  <c r="AC39" i="25464"/>
  <c r="AE40" i="25464"/>
  <c r="AG40" i="25464"/>
  <c r="AC40" i="25464"/>
  <c r="AE41" i="25464"/>
  <c r="AG41" i="25464"/>
  <c r="AC41" i="25464"/>
  <c r="AE42" i="25464"/>
  <c r="AG42" i="25464"/>
  <c r="AC42" i="25464"/>
  <c r="AE43" i="25464"/>
  <c r="AG43" i="25464"/>
  <c r="AC43" i="25464"/>
  <c r="AE44" i="25464"/>
  <c r="AG44" i="25464"/>
  <c r="AC44" i="25464"/>
  <c r="AE45" i="25464"/>
  <c r="AG45" i="25464"/>
  <c r="AC45" i="25464"/>
  <c r="AE46" i="25464"/>
  <c r="AG46" i="25464"/>
  <c r="AC46" i="25464"/>
  <c r="AE47" i="25464"/>
  <c r="AG47" i="25464"/>
  <c r="AC47" i="25464"/>
  <c r="AE48" i="25464"/>
  <c r="AG48" i="25464"/>
  <c r="AC48" i="25464"/>
  <c r="AE49" i="25464"/>
  <c r="AG49" i="25464"/>
  <c r="AC49" i="25464"/>
  <c r="AE50" i="25464"/>
  <c r="AG50" i="25464"/>
  <c r="AC50" i="25464"/>
  <c r="AE51" i="25464"/>
  <c r="AG51" i="25464"/>
  <c r="AC51" i="25464"/>
  <c r="AE52" i="25464"/>
  <c r="AG52" i="25464"/>
  <c r="AC52" i="25464"/>
  <c r="AE53" i="25464"/>
  <c r="AG53" i="25464"/>
  <c r="AC53" i="25464"/>
  <c r="AE54" i="25464"/>
  <c r="AG54" i="25464"/>
  <c r="AC54" i="25464"/>
  <c r="AE55" i="25464"/>
  <c r="AG55" i="25464"/>
  <c r="AC55" i="25464"/>
  <c r="AE56" i="25464"/>
  <c r="AG56" i="25464"/>
  <c r="AC56" i="25464"/>
  <c r="AE57" i="25464"/>
  <c r="AG57" i="25464"/>
  <c r="AC57" i="25464"/>
  <c r="AE58" i="25464"/>
  <c r="AG58" i="25464"/>
  <c r="AC58" i="25464"/>
  <c r="AE59" i="25464"/>
  <c r="AG59" i="25464"/>
  <c r="AC59" i="25464"/>
  <c r="AE60" i="25464"/>
  <c r="AG60" i="25464"/>
  <c r="AC60" i="25464"/>
  <c r="AE61" i="25464"/>
  <c r="AG61" i="25464"/>
  <c r="AC61" i="25464"/>
  <c r="AE62" i="25464"/>
  <c r="AG62" i="25464"/>
  <c r="AC62" i="25464"/>
  <c r="AE63" i="25464"/>
  <c r="AG63" i="25464"/>
  <c r="AC63" i="25464"/>
  <c r="AE64" i="25464"/>
  <c r="AG64" i="25464"/>
  <c r="AC64" i="25464"/>
  <c r="AE65" i="25464"/>
  <c r="AG65" i="25464"/>
  <c r="AC65" i="25464"/>
  <c r="AE66" i="25464"/>
  <c r="AG66" i="25464"/>
  <c r="AC66" i="25464"/>
  <c r="AE67" i="25464"/>
  <c r="AG67" i="25464"/>
  <c r="AC67" i="25464"/>
  <c r="AE68" i="25464"/>
  <c r="AG68" i="25464"/>
  <c r="AC68" i="25464"/>
  <c r="AE69" i="25464"/>
  <c r="AG69" i="25464"/>
  <c r="AC69" i="25464"/>
  <c r="AE70" i="25464"/>
  <c r="AG70" i="25464"/>
  <c r="AC70" i="25464"/>
  <c r="AE71" i="25464"/>
  <c r="AG71" i="25464"/>
  <c r="AC71" i="25464"/>
  <c r="AE72" i="25464"/>
  <c r="AG72" i="25464"/>
  <c r="AC72" i="25464"/>
  <c r="AE73" i="25464"/>
  <c r="AG73" i="25464"/>
  <c r="AC73" i="25464"/>
  <c r="AE74" i="25464"/>
  <c r="AG74" i="25464"/>
  <c r="AC74" i="25464"/>
  <c r="AE75" i="25464"/>
  <c r="AG75" i="25464"/>
  <c r="AC75" i="25464"/>
  <c r="AE76" i="25464"/>
  <c r="AG76" i="25464"/>
  <c r="AC76" i="25464"/>
  <c r="AE77" i="25464"/>
  <c r="AG77" i="25464"/>
  <c r="AC77" i="25464"/>
  <c r="AE78" i="25464"/>
  <c r="AG78" i="25464"/>
  <c r="AC78" i="25464"/>
  <c r="AE79" i="25464"/>
  <c r="AG79" i="25464"/>
  <c r="AC79" i="25464"/>
  <c r="AE80" i="25464"/>
  <c r="AG80" i="25464"/>
  <c r="AC80" i="25464"/>
  <c r="AE81" i="25464"/>
  <c r="AG81" i="25464"/>
  <c r="AC81" i="25464"/>
  <c r="AE82" i="25464"/>
  <c r="AG82" i="25464"/>
  <c r="AC82" i="25464"/>
  <c r="AE83" i="25464"/>
  <c r="AG83" i="25464"/>
  <c r="AC83" i="25464"/>
  <c r="AE84" i="25464"/>
  <c r="AG84" i="25464"/>
  <c r="AC84" i="25464"/>
  <c r="AE85" i="25464"/>
  <c r="AG85" i="25464"/>
  <c r="AC85" i="25464"/>
  <c r="AE86" i="25464"/>
  <c r="AG86" i="25464"/>
  <c r="AC86" i="25464"/>
  <c r="AE87" i="25464"/>
  <c r="AG87" i="25464"/>
  <c r="AC87" i="25464"/>
  <c r="AE88" i="25464"/>
  <c r="AG88" i="25464"/>
  <c r="AC88" i="25464"/>
  <c r="AE89" i="25464"/>
  <c r="AG89" i="25464"/>
  <c r="AC89" i="25464"/>
  <c r="AE90" i="25464"/>
  <c r="AG90" i="25464"/>
  <c r="AC90" i="25464"/>
  <c r="AE91" i="25464"/>
  <c r="AG91" i="25464"/>
  <c r="AC91" i="25464"/>
  <c r="AE92" i="25464"/>
  <c r="AG92" i="25464"/>
  <c r="AC92" i="25464"/>
  <c r="AE93" i="25464"/>
  <c r="AG93" i="25464"/>
  <c r="AC93" i="25464"/>
  <c r="AE94" i="25464"/>
  <c r="AG94" i="25464"/>
  <c r="AC94" i="25464"/>
  <c r="AE95" i="25464"/>
  <c r="AG95" i="25464"/>
  <c r="AC95" i="25464"/>
  <c r="AE96" i="25464"/>
  <c r="AG96" i="25464"/>
  <c r="AC96" i="25464"/>
  <c r="AE97" i="25464"/>
  <c r="AG97" i="25464"/>
  <c r="AC97" i="25464"/>
  <c r="AE98" i="25464"/>
  <c r="AG98" i="25464"/>
  <c r="AC98" i="25464"/>
  <c r="AE99" i="25464"/>
  <c r="AG99" i="25464"/>
  <c r="AC99" i="25464"/>
  <c r="AE100" i="25464"/>
  <c r="AG100" i="25464"/>
  <c r="AC100" i="25464"/>
  <c r="AE101" i="25464"/>
  <c r="AG101" i="25464"/>
  <c r="AC101" i="25464"/>
  <c r="AE102" i="25464"/>
  <c r="AG102" i="25464"/>
  <c r="AC102" i="25464"/>
  <c r="AE103" i="25464"/>
  <c r="AG103" i="25464"/>
  <c r="AC103" i="25464"/>
  <c r="AE104" i="25464"/>
  <c r="AG104" i="25464"/>
  <c r="AC104" i="25464"/>
  <c r="AE105" i="25464"/>
  <c r="AG105" i="25464"/>
  <c r="AC105" i="25464"/>
  <c r="AE106" i="25464"/>
  <c r="AG106" i="25464"/>
  <c r="AC106" i="25464"/>
  <c r="AE107" i="25464"/>
  <c r="AG107" i="25464"/>
  <c r="AC107" i="25464"/>
  <c r="AE108" i="25464"/>
  <c r="AG108" i="25464"/>
  <c r="AC108" i="25464"/>
  <c r="AE109" i="25464"/>
  <c r="AG109" i="25464"/>
  <c r="AC109" i="25464"/>
  <c r="AE110" i="25464"/>
  <c r="AG110" i="25464"/>
  <c r="AC110" i="25464"/>
  <c r="AE111" i="25464"/>
  <c r="AG111" i="25464"/>
  <c r="AC111" i="25464"/>
  <c r="AE112" i="25464"/>
  <c r="AG112" i="25464"/>
  <c r="AC112" i="25464"/>
  <c r="AE113" i="25464"/>
  <c r="AG113" i="25464"/>
  <c r="AC113" i="25464"/>
  <c r="AE114" i="25464"/>
  <c r="AG114" i="25464"/>
  <c r="AC114" i="25464"/>
  <c r="AE115" i="25464"/>
  <c r="AG115" i="25464"/>
  <c r="AC115" i="25464"/>
  <c r="AE116" i="25464"/>
  <c r="AG116" i="25464"/>
  <c r="AC116" i="25464"/>
  <c r="AE117" i="25464"/>
  <c r="AG117" i="25464"/>
  <c r="AC117" i="25464"/>
  <c r="AE118" i="25464"/>
  <c r="AG118" i="25464"/>
  <c r="AC118" i="25464"/>
  <c r="AE119" i="25464"/>
  <c r="AG119" i="25464"/>
  <c r="AC119" i="25464"/>
  <c r="AE120" i="25464"/>
  <c r="AG120" i="25464"/>
  <c r="AC120" i="25464"/>
  <c r="AE121" i="25464"/>
  <c r="AG121" i="25464"/>
  <c r="AC121" i="25464"/>
  <c r="AE122" i="25464"/>
  <c r="AG122" i="25464"/>
  <c r="AC122" i="25464"/>
  <c r="AE123" i="25464"/>
  <c r="AG123" i="25464"/>
  <c r="AC123" i="25464"/>
  <c r="AE124" i="25464"/>
  <c r="AG124" i="25464"/>
  <c r="AC124" i="25464"/>
  <c r="AE125" i="25464"/>
  <c r="AG125" i="25464"/>
  <c r="AC125" i="25464"/>
  <c r="AE126" i="25464"/>
  <c r="AG126" i="25464"/>
  <c r="AC126" i="25464"/>
  <c r="AE127" i="25464"/>
  <c r="AG127" i="25464"/>
  <c r="AC127" i="25464"/>
  <c r="AE128" i="25464"/>
  <c r="AG128" i="25464"/>
  <c r="AC128" i="25464"/>
  <c r="AE129" i="25464"/>
  <c r="AG129" i="25464"/>
  <c r="AC129" i="25464"/>
  <c r="AE130" i="25464"/>
  <c r="AG130" i="25464"/>
  <c r="AC130" i="25464"/>
  <c r="AE131" i="25464"/>
  <c r="AG131" i="25464"/>
  <c r="AC131" i="25464"/>
  <c r="AE132" i="25464"/>
  <c r="AG132" i="25464"/>
  <c r="AC132" i="25464"/>
  <c r="AE133" i="25464"/>
  <c r="AG133" i="25464"/>
  <c r="AC133" i="25464"/>
  <c r="AE134" i="25464"/>
  <c r="AG134" i="25464"/>
  <c r="AC134" i="25464"/>
  <c r="AE135" i="25464"/>
  <c r="AG135" i="25464"/>
  <c r="AC135" i="25464"/>
  <c r="AE136" i="25464"/>
  <c r="AG136" i="25464"/>
  <c r="AC136" i="25464"/>
  <c r="AE137" i="25464"/>
  <c r="AG137" i="25464"/>
  <c r="AC137" i="25464"/>
  <c r="AE138" i="25464"/>
  <c r="AG138" i="25464"/>
  <c r="AC138" i="25464"/>
  <c r="AE139" i="25464"/>
  <c r="AG139" i="25464"/>
  <c r="AC139" i="25464"/>
  <c r="AE140" i="25464"/>
  <c r="AG140" i="25464"/>
  <c r="AC140" i="25464"/>
  <c r="AE141" i="25464"/>
  <c r="AG141" i="25464"/>
  <c r="AC141" i="25464"/>
  <c r="AE142" i="25464"/>
  <c r="AG142" i="25464"/>
  <c r="AC142" i="25464"/>
  <c r="AE143" i="25464"/>
  <c r="AG143" i="25464"/>
  <c r="AC143" i="25464"/>
  <c r="AE144" i="25464"/>
  <c r="AG144" i="25464"/>
  <c r="AC144" i="25464"/>
  <c r="AE145" i="25464"/>
  <c r="AG145" i="25464"/>
  <c r="AC145" i="25464"/>
  <c r="AE146" i="25464"/>
  <c r="AG146" i="25464"/>
  <c r="AC146" i="25464"/>
  <c r="AE147" i="25464"/>
  <c r="AG147" i="25464"/>
  <c r="AC147" i="25464"/>
  <c r="AE148" i="25464"/>
  <c r="AG148" i="25464"/>
  <c r="AC148" i="25464"/>
  <c r="AE149" i="25464"/>
  <c r="AG149" i="25464"/>
  <c r="AC149" i="25464"/>
  <c r="AE150" i="25464"/>
  <c r="AG150" i="25464"/>
  <c r="AC150" i="25464"/>
  <c r="AE151" i="25464"/>
  <c r="AG151" i="25464"/>
  <c r="AC151" i="25464"/>
  <c r="AE152" i="25464"/>
  <c r="AG152" i="25464"/>
  <c r="AC152" i="25464"/>
  <c r="AE153" i="25464"/>
  <c r="AG153" i="25464"/>
  <c r="AC153" i="25464"/>
  <c r="AE154" i="25464"/>
  <c r="AG154" i="25464"/>
  <c r="AC154" i="25464"/>
  <c r="AE155" i="25464"/>
  <c r="AG155" i="25464"/>
  <c r="AC155" i="25464"/>
  <c r="AE156" i="25464"/>
  <c r="AG156" i="25464"/>
  <c r="AC156" i="25464"/>
  <c r="AE157" i="25464"/>
  <c r="AG157" i="25464"/>
  <c r="AC157" i="25464"/>
  <c r="AE158" i="25464"/>
  <c r="AG158" i="25464"/>
  <c r="AC158" i="25464"/>
  <c r="AE159" i="25464"/>
  <c r="AG159" i="25464"/>
  <c r="AC159" i="25464"/>
  <c r="AE160" i="25464"/>
  <c r="AG160" i="25464"/>
  <c r="AC160" i="25464"/>
  <c r="AE161" i="25464"/>
  <c r="AG161" i="25464"/>
  <c r="AC161" i="25464"/>
  <c r="AE162" i="25464"/>
  <c r="AG162" i="25464"/>
  <c r="AC162" i="25464"/>
  <c r="AE163" i="25464"/>
  <c r="AG163" i="25464"/>
  <c r="AC163" i="25464"/>
  <c r="AE164" i="25464"/>
  <c r="AG164" i="25464"/>
  <c r="AC164" i="25464"/>
  <c r="AE165" i="25464"/>
  <c r="AG165" i="25464"/>
  <c r="AC165" i="25464"/>
  <c r="AE166" i="25464"/>
  <c r="AG166" i="25464"/>
  <c r="AC166" i="25464"/>
  <c r="AE167" i="25464"/>
  <c r="AG167" i="25464"/>
  <c r="AC167" i="25464"/>
  <c r="AE168" i="25464"/>
  <c r="AG168" i="25464"/>
  <c r="AC168" i="25464"/>
  <c r="AE169" i="25464"/>
  <c r="AG169" i="25464"/>
  <c r="AC169" i="25464"/>
  <c r="AE170" i="25464"/>
  <c r="AG170" i="25464"/>
  <c r="AC170" i="25464"/>
  <c r="AE171" i="25464"/>
  <c r="AG171" i="25464"/>
  <c r="AC171" i="25464"/>
  <c r="AE172" i="25464"/>
  <c r="AG172" i="25464"/>
  <c r="AC172" i="25464"/>
  <c r="AE173" i="25464"/>
  <c r="AG173" i="25464"/>
  <c r="AC173" i="25464"/>
  <c r="AE174" i="25464"/>
  <c r="AG174" i="25464"/>
  <c r="AC174" i="25464"/>
  <c r="AE175" i="25464"/>
  <c r="AG175" i="25464"/>
  <c r="AC175" i="25464"/>
  <c r="AE176" i="25464"/>
  <c r="AG176" i="25464"/>
  <c r="AC176" i="25464"/>
  <c r="AE177" i="25464"/>
  <c r="AG177" i="25464"/>
  <c r="AC177" i="25464"/>
  <c r="AE178" i="25464"/>
  <c r="AG178" i="25464"/>
  <c r="AC178" i="25464"/>
  <c r="AE179" i="25464"/>
  <c r="AG179" i="25464"/>
  <c r="AC179" i="25464"/>
  <c r="AE180" i="25464"/>
  <c r="AG180" i="25464"/>
  <c r="AC180" i="25464"/>
  <c r="AE181" i="25464"/>
  <c r="AG181" i="25464"/>
  <c r="AC181" i="25464"/>
  <c r="AE182" i="25464"/>
  <c r="AG182" i="25464"/>
  <c r="AC182" i="25464"/>
  <c r="AE183" i="25464"/>
  <c r="AG183" i="25464"/>
  <c r="AC183" i="25464"/>
  <c r="AE184" i="25464"/>
  <c r="AG184" i="25464"/>
  <c r="AC184" i="25464"/>
  <c r="AE185" i="25464"/>
  <c r="AG185" i="25464"/>
  <c r="AC185" i="25464"/>
  <c r="AE186" i="25464"/>
  <c r="AG186" i="25464"/>
  <c r="AC186" i="25464"/>
  <c r="AE187" i="25464"/>
  <c r="AG187" i="25464"/>
  <c r="AC187" i="25464"/>
  <c r="AE188" i="25464"/>
  <c r="AG188" i="25464"/>
  <c r="AC188" i="25464"/>
  <c r="AE189" i="25464"/>
  <c r="AG189" i="25464"/>
  <c r="AC189" i="25464"/>
  <c r="AE190" i="25464"/>
  <c r="AG190" i="25464"/>
  <c r="AC190" i="25464"/>
  <c r="AE191" i="25464"/>
  <c r="AG191" i="25464"/>
  <c r="AC191" i="25464"/>
  <c r="AE192" i="25464"/>
  <c r="AG192" i="25464"/>
  <c r="AC192" i="25464"/>
  <c r="AE193" i="25464"/>
  <c r="AG193" i="25464"/>
  <c r="AC193" i="25464"/>
  <c r="AE194" i="25464"/>
  <c r="AG194" i="25464"/>
  <c r="AC194" i="25464"/>
  <c r="AE195" i="25464"/>
  <c r="AG195" i="25464"/>
  <c r="AC195" i="25464"/>
  <c r="AE196" i="25464"/>
  <c r="AG196" i="25464"/>
  <c r="AC196" i="25464"/>
  <c r="AE197" i="25464"/>
  <c r="AG197" i="25464"/>
  <c r="AC197" i="25464"/>
  <c r="AE198" i="25464"/>
  <c r="AG198" i="25464"/>
  <c r="AC198" i="25464"/>
  <c r="AE199" i="25464"/>
  <c r="AG199" i="25464"/>
  <c r="AC199" i="25464"/>
  <c r="AE200" i="25464"/>
  <c r="AG200" i="25464"/>
  <c r="AC200" i="25464"/>
  <c r="AE201" i="25464"/>
  <c r="AG201" i="25464"/>
  <c r="AC201" i="25464"/>
  <c r="AE202" i="25464"/>
  <c r="AG202" i="25464"/>
  <c r="AC202" i="25464"/>
  <c r="AE203" i="25464"/>
  <c r="AG203" i="25464"/>
  <c r="AC203" i="25464"/>
  <c r="AE204" i="25464"/>
  <c r="AG204" i="25464"/>
  <c r="AC204" i="25464"/>
  <c r="AE205" i="25464"/>
  <c r="AG205" i="25464"/>
  <c r="AC205" i="25464"/>
  <c r="AE206" i="25464"/>
  <c r="AG206" i="25464"/>
  <c r="AC206" i="25464"/>
  <c r="AE207" i="25464"/>
  <c r="AG207" i="25464"/>
  <c r="AC207" i="25464"/>
  <c r="AE208" i="25464"/>
  <c r="AG208" i="25464"/>
  <c r="AC208" i="25464"/>
  <c r="AE209" i="25464"/>
  <c r="AG209" i="25464"/>
  <c r="AC209" i="25464"/>
  <c r="AE210" i="25464"/>
  <c r="AG210" i="25464"/>
  <c r="AC210" i="25464"/>
  <c r="AE211" i="25464"/>
  <c r="AG211" i="25464"/>
  <c r="AC211" i="25464"/>
  <c r="AE212" i="25464"/>
  <c r="AG212" i="25464"/>
  <c r="AC212" i="25464"/>
  <c r="AE213" i="25464"/>
  <c r="AG213" i="25464"/>
  <c r="AC213" i="25464"/>
  <c r="AE214" i="25464"/>
  <c r="AG214" i="25464"/>
  <c r="AC214" i="25464"/>
  <c r="AE215" i="25464"/>
  <c r="AG215" i="25464"/>
  <c r="AC215" i="25464"/>
  <c r="AE216" i="25464"/>
  <c r="AG216" i="25464"/>
  <c r="AC216" i="25464"/>
  <c r="AE217" i="25464"/>
  <c r="AG217" i="25464"/>
  <c r="AC217" i="25464"/>
  <c r="AE218" i="25464"/>
  <c r="AG218" i="25464"/>
  <c r="AC218" i="25464"/>
  <c r="AE219" i="25464"/>
  <c r="AG219" i="25464"/>
  <c r="AC219" i="25464"/>
  <c r="AE220" i="25464"/>
  <c r="AG220" i="25464"/>
  <c r="AC220" i="25464"/>
  <c r="AE221" i="25464"/>
  <c r="AG221" i="25464"/>
  <c r="AC221" i="25464"/>
  <c r="AE222" i="25464"/>
  <c r="AG222" i="25464"/>
  <c r="AC222" i="25464"/>
  <c r="AE223" i="25464"/>
  <c r="AG223" i="25464"/>
  <c r="AC223" i="25464"/>
  <c r="AE224" i="25464"/>
  <c r="AG224" i="25464"/>
  <c r="AC224" i="25464"/>
  <c r="AE225" i="25464"/>
  <c r="AG225" i="25464"/>
  <c r="AC225" i="25464"/>
  <c r="AE226" i="25464"/>
  <c r="AG226" i="25464"/>
  <c r="AC226" i="25464"/>
  <c r="AE227" i="25464"/>
  <c r="AG227" i="25464"/>
  <c r="AC227" i="25464"/>
  <c r="AE228" i="25464"/>
  <c r="AG228" i="25464"/>
  <c r="AC228" i="25464"/>
  <c r="AE229" i="25464"/>
  <c r="AG229" i="25464"/>
  <c r="AC229" i="25464"/>
  <c r="AE230" i="25464"/>
  <c r="AG230" i="25464"/>
  <c r="AC230" i="25464"/>
  <c r="AE231" i="25464"/>
  <c r="AG231" i="25464"/>
  <c r="AC231" i="25464"/>
  <c r="AE232" i="25464"/>
  <c r="AG232" i="25464"/>
  <c r="AC232" i="25464"/>
  <c r="AE233" i="25464"/>
  <c r="AG233" i="25464"/>
  <c r="AC233" i="25464"/>
  <c r="AE234" i="25464"/>
  <c r="AG234" i="25464"/>
  <c r="AC234" i="25464"/>
  <c r="AE235" i="25464"/>
  <c r="AG235" i="25464"/>
  <c r="AC235" i="25464"/>
  <c r="AE236" i="25464"/>
  <c r="AG236" i="25464"/>
  <c r="AC236" i="25464"/>
  <c r="AE237" i="25464"/>
  <c r="AG237" i="25464"/>
  <c r="AC237" i="25464"/>
  <c r="AE238" i="25464"/>
  <c r="AG238" i="25464"/>
  <c r="AC238" i="25464"/>
  <c r="AE239" i="25464"/>
  <c r="AG239" i="25464"/>
  <c r="AC239" i="25464"/>
  <c r="AE240" i="25464"/>
  <c r="AG240" i="25464"/>
  <c r="AC240" i="25464"/>
  <c r="AE241" i="25464"/>
  <c r="AG241" i="25464"/>
  <c r="AC241" i="25464"/>
  <c r="AE242" i="25464"/>
  <c r="AG242" i="25464"/>
  <c r="AC242" i="25464"/>
  <c r="AE243" i="25464"/>
  <c r="AG243" i="25464"/>
  <c r="AC243" i="25464"/>
  <c r="AE244" i="25464"/>
  <c r="AG244" i="25464"/>
  <c r="AC244" i="25464"/>
  <c r="AE245" i="25464"/>
  <c r="AG245" i="25464"/>
  <c r="AC245" i="25464"/>
  <c r="AE246" i="25464"/>
  <c r="AG246" i="25464"/>
  <c r="AC246" i="25464"/>
  <c r="AE247" i="25464"/>
  <c r="AG247" i="25464"/>
  <c r="AC247" i="25464"/>
  <c r="AE248" i="25464"/>
  <c r="AG248" i="25464"/>
  <c r="AC248" i="25464"/>
  <c r="AE249" i="25464"/>
  <c r="AG249" i="25464"/>
  <c r="AC249" i="25464"/>
  <c r="AE250" i="25464"/>
  <c r="AG250" i="25464"/>
  <c r="AC250" i="25464"/>
  <c r="AE251" i="25464"/>
  <c r="AG251" i="25464"/>
  <c r="AC251" i="25464"/>
  <c r="AE252" i="25464"/>
  <c r="AG252" i="25464"/>
  <c r="AC252" i="25464"/>
  <c r="AE253" i="25464"/>
  <c r="AG253" i="25464"/>
  <c r="AC253" i="25464"/>
  <c r="AE254" i="25464"/>
  <c r="AG254" i="25464"/>
  <c r="AC254" i="25464"/>
  <c r="AE255" i="25464"/>
  <c r="AG255" i="25464"/>
  <c r="AC255" i="25464"/>
  <c r="AE256" i="25464"/>
  <c r="AG256" i="25464"/>
  <c r="AC256" i="25464"/>
  <c r="AE257" i="25464"/>
  <c r="AG257" i="25464"/>
  <c r="AC257" i="25464"/>
  <c r="AE258" i="25464"/>
  <c r="AG258" i="25464"/>
  <c r="AC258" i="25464"/>
  <c r="AE259" i="25464"/>
  <c r="AG259" i="25464"/>
  <c r="AC259" i="25464"/>
  <c r="AE260" i="25464"/>
  <c r="AG260" i="25464"/>
  <c r="AC260" i="25464"/>
  <c r="AE261" i="25464"/>
  <c r="AG261" i="25464"/>
  <c r="AC261" i="25464"/>
  <c r="AE262" i="25464"/>
  <c r="AG262" i="25464"/>
  <c r="AC262" i="25464"/>
  <c r="AE263" i="25464"/>
  <c r="AG263" i="25464"/>
  <c r="AC263" i="25464"/>
  <c r="AE264" i="25464"/>
  <c r="AG264" i="25464"/>
  <c r="AC264" i="25464"/>
  <c r="AE265" i="25464"/>
  <c r="AG265" i="25464"/>
  <c r="AC265" i="25464"/>
  <c r="AE266" i="25464"/>
  <c r="AG266" i="25464"/>
  <c r="AC266" i="25464"/>
  <c r="AE267" i="25464"/>
  <c r="AG267" i="25464"/>
  <c r="AC267" i="25464"/>
  <c r="AE268" i="25464"/>
  <c r="AG268" i="25464"/>
  <c r="AC268" i="25464"/>
  <c r="AE269" i="25464"/>
  <c r="AG269" i="25464"/>
  <c r="AC269" i="25464"/>
  <c r="AE270" i="25464"/>
  <c r="AG270" i="25464"/>
  <c r="AC270" i="25464"/>
  <c r="AE271" i="25464"/>
  <c r="AG271" i="25464"/>
  <c r="AC271" i="25464"/>
  <c r="AE272" i="25464"/>
  <c r="AG272" i="25464"/>
  <c r="AC272" i="25464"/>
  <c r="AE273" i="25464"/>
  <c r="AG273" i="25464"/>
  <c r="AC273" i="25464"/>
  <c r="AE274" i="25464"/>
  <c r="AG274" i="25464"/>
  <c r="AC274" i="25464"/>
  <c r="AE275" i="25464"/>
  <c r="AG275" i="25464"/>
  <c r="AC275" i="25464"/>
  <c r="AE276" i="25464"/>
  <c r="AG276" i="25464"/>
  <c r="AC276" i="25464"/>
  <c r="AE277" i="25464"/>
  <c r="AG277" i="25464"/>
  <c r="AC277" i="25464"/>
  <c r="AE278" i="25464"/>
  <c r="AG278" i="25464"/>
  <c r="AC278" i="25464"/>
  <c r="AE279" i="25464"/>
  <c r="AG279" i="25464"/>
  <c r="AC279" i="25464"/>
  <c r="AE280" i="25464"/>
  <c r="AG280" i="25464"/>
  <c r="AC280" i="25464"/>
  <c r="AE281" i="25464"/>
  <c r="AG281" i="25464"/>
  <c r="AC281" i="25464"/>
  <c r="AE282" i="25464"/>
  <c r="AG282" i="25464"/>
  <c r="AC282" i="25464"/>
  <c r="AE283" i="25464"/>
  <c r="AG283" i="25464"/>
  <c r="AC283" i="25464"/>
  <c r="AE284" i="25464"/>
  <c r="AG284" i="25464"/>
  <c r="AC284" i="25464"/>
  <c r="AE285" i="25464"/>
  <c r="AG285" i="25464"/>
  <c r="AC285" i="25464"/>
  <c r="AE286" i="25464"/>
  <c r="AG286" i="25464"/>
  <c r="AC286" i="25464"/>
  <c r="AE287" i="25464"/>
  <c r="AG287" i="25464"/>
  <c r="AC287" i="25464"/>
  <c r="AE288" i="25464"/>
  <c r="AG288" i="25464"/>
  <c r="AC288" i="25464"/>
  <c r="AE289" i="25464"/>
  <c r="AG289" i="25464"/>
  <c r="AC289" i="25464"/>
  <c r="AE290" i="25464"/>
  <c r="AG290" i="25464"/>
  <c r="AC290" i="25464"/>
  <c r="AE291" i="25464"/>
  <c r="AG291" i="25464"/>
  <c r="AC291" i="25464"/>
  <c r="AE292" i="25464"/>
  <c r="AG292" i="25464"/>
  <c r="AC292" i="25464"/>
  <c r="AE293" i="25464"/>
  <c r="AG293" i="25464"/>
  <c r="AC293" i="25464"/>
  <c r="AE294" i="25464"/>
  <c r="AG294" i="25464"/>
  <c r="AC294" i="25464"/>
  <c r="AE295" i="25464"/>
  <c r="AG295" i="25464"/>
  <c r="AC295" i="25464"/>
  <c r="AE296" i="25464"/>
  <c r="AG296" i="25464"/>
  <c r="AC296" i="25464"/>
  <c r="AE297" i="25464"/>
  <c r="AG297" i="25464"/>
  <c r="AC297" i="25464"/>
  <c r="AE298" i="25464"/>
  <c r="AG298" i="25464"/>
  <c r="AC298" i="25464"/>
  <c r="AE299" i="25464"/>
  <c r="AG299" i="25464"/>
  <c r="AC299" i="25464"/>
  <c r="AE300" i="25464"/>
  <c r="AG300" i="25464"/>
  <c r="AC300" i="25464"/>
  <c r="A19" i="25464"/>
  <c r="A20" i="25464"/>
  <c r="A21" i="25464"/>
  <c r="A22" i="25464"/>
  <c r="A23" i="25464"/>
  <c r="A24" i="25464"/>
  <c r="A25" i="25464"/>
  <c r="A26" i="25464"/>
  <c r="A27" i="25464"/>
  <c r="A28" i="25464"/>
  <c r="A29" i="25464"/>
  <c r="A30" i="25464"/>
  <c r="A31" i="25464"/>
  <c r="A32" i="25464"/>
  <c r="A33" i="25464"/>
  <c r="A34" i="25464"/>
  <c r="A35" i="25464"/>
  <c r="A36" i="25464"/>
  <c r="A37" i="25464"/>
  <c r="A38" i="25464"/>
  <c r="A39" i="25464"/>
  <c r="A40" i="25464"/>
  <c r="A41" i="25464"/>
  <c r="A42" i="25464"/>
  <c r="A43" i="25464"/>
  <c r="A44" i="25464"/>
  <c r="A45" i="25464"/>
  <c r="A46" i="25464"/>
  <c r="A47" i="25464"/>
  <c r="A48" i="25464"/>
  <c r="A49" i="25464"/>
  <c r="A50" i="25464"/>
  <c r="A51" i="25464"/>
  <c r="A52" i="25464"/>
  <c r="A53" i="25464"/>
  <c r="A54" i="25464"/>
  <c r="A55" i="25464"/>
  <c r="A56" i="25464"/>
  <c r="A57" i="25464"/>
  <c r="A58" i="25464"/>
  <c r="A59" i="25464"/>
  <c r="A60" i="25464"/>
  <c r="A61" i="25464"/>
  <c r="A62" i="25464"/>
  <c r="A63" i="25464"/>
  <c r="A64" i="25464"/>
  <c r="A65" i="25464"/>
  <c r="A66" i="25464"/>
  <c r="A67" i="25464"/>
  <c r="A68" i="25464"/>
  <c r="A69" i="25464"/>
  <c r="A70" i="25464"/>
  <c r="A71" i="25464"/>
  <c r="A72" i="25464"/>
  <c r="A73" i="25464"/>
  <c r="A74" i="25464"/>
  <c r="A75" i="25464"/>
  <c r="A76" i="25464"/>
  <c r="A77" i="25464"/>
  <c r="A78" i="25464"/>
  <c r="A79" i="25464"/>
  <c r="A80" i="25464"/>
  <c r="A81" i="25464"/>
  <c r="A82" i="25464"/>
  <c r="A83" i="25464"/>
  <c r="A84" i="25464"/>
  <c r="A85" i="25464"/>
  <c r="A86" i="25464"/>
  <c r="A87" i="25464"/>
  <c r="A88" i="25464"/>
  <c r="A89" i="25464"/>
  <c r="A90" i="25464"/>
  <c r="A91" i="25464"/>
  <c r="A92" i="25464"/>
  <c r="A93" i="25464"/>
  <c r="A94" i="25464"/>
  <c r="A95" i="25464"/>
  <c r="A96" i="25464"/>
  <c r="A97" i="25464"/>
  <c r="A98" i="25464"/>
  <c r="A99" i="25464"/>
  <c r="A100" i="25464"/>
  <c r="A101" i="25464"/>
  <c r="A102" i="25464"/>
  <c r="A103" i="25464"/>
  <c r="A104" i="25464"/>
  <c r="A105" i="25464"/>
  <c r="A106" i="25464"/>
  <c r="A107" i="25464"/>
  <c r="A108" i="25464"/>
  <c r="A109" i="25464"/>
  <c r="A110" i="25464"/>
  <c r="A111" i="25464"/>
  <c r="A112" i="25464"/>
  <c r="A113" i="25464"/>
  <c r="A114" i="25464"/>
  <c r="A115" i="25464"/>
  <c r="A116" i="25464"/>
  <c r="A117" i="25464"/>
  <c r="A118" i="25464"/>
  <c r="A119" i="25464"/>
  <c r="A120" i="25464"/>
  <c r="A121" i="25464"/>
  <c r="A122" i="25464"/>
  <c r="A123" i="25464"/>
  <c r="A124" i="25464"/>
  <c r="A125" i="25464"/>
  <c r="A126" i="25464"/>
  <c r="A127" i="25464"/>
  <c r="A128" i="25464"/>
  <c r="A129" i="25464"/>
  <c r="A130" i="25464"/>
  <c r="A131" i="25464"/>
  <c r="A132" i="25464"/>
  <c r="A133" i="25464"/>
  <c r="A134" i="25464"/>
  <c r="A135" i="25464"/>
  <c r="A136" i="25464"/>
  <c r="A137" i="25464"/>
  <c r="A138" i="25464"/>
  <c r="A139" i="25464"/>
  <c r="A140" i="25464"/>
  <c r="A141" i="25464"/>
  <c r="A142" i="25464"/>
  <c r="A143" i="25464"/>
  <c r="A144" i="25464"/>
  <c r="A145" i="25464"/>
  <c r="A146" i="25464"/>
  <c r="A147" i="25464"/>
  <c r="A148" i="25464"/>
  <c r="A149" i="25464"/>
  <c r="A150" i="25464"/>
  <c r="A151" i="25464"/>
  <c r="A152" i="25464"/>
  <c r="A153" i="25464"/>
  <c r="A154" i="25464"/>
  <c r="A155" i="25464"/>
  <c r="A156" i="25464"/>
  <c r="A157" i="25464"/>
  <c r="A158" i="25464"/>
  <c r="A159" i="25464"/>
  <c r="A160" i="25464"/>
  <c r="A161" i="25464"/>
  <c r="A162" i="25464"/>
  <c r="A163" i="25464"/>
  <c r="A164" i="25464"/>
  <c r="A165" i="25464"/>
  <c r="A166" i="25464"/>
  <c r="A167" i="25464"/>
  <c r="A168" i="25464"/>
  <c r="A169" i="25464"/>
  <c r="A170" i="25464"/>
  <c r="A171" i="25464"/>
  <c r="A172" i="25464"/>
  <c r="A173" i="25464"/>
  <c r="A174" i="25464"/>
  <c r="A175" i="25464"/>
  <c r="A176" i="25464"/>
  <c r="A177" i="25464"/>
  <c r="A178" i="25464"/>
  <c r="A179" i="25464"/>
  <c r="A180" i="25464"/>
  <c r="A181" i="25464"/>
  <c r="A182" i="25464"/>
  <c r="A183" i="25464"/>
  <c r="A184" i="25464"/>
  <c r="A185" i="25464"/>
  <c r="A186" i="25464"/>
  <c r="A187" i="25464"/>
  <c r="A188" i="25464"/>
  <c r="A189" i="25464"/>
  <c r="A190" i="25464"/>
  <c r="A191" i="25464"/>
  <c r="A192" i="25464"/>
  <c r="A193" i="25464"/>
  <c r="A194" i="25464"/>
  <c r="A195" i="25464"/>
  <c r="A196" i="25464"/>
  <c r="A197" i="25464"/>
  <c r="A198" i="25464"/>
  <c r="A199" i="25464"/>
  <c r="A200" i="25464"/>
  <c r="A201" i="25464"/>
  <c r="A202" i="25464"/>
  <c r="A203" i="25464"/>
  <c r="A204" i="25464"/>
  <c r="A205" i="25464"/>
  <c r="A206" i="25464"/>
  <c r="A207" i="25464"/>
  <c r="A208" i="25464"/>
  <c r="A209" i="25464"/>
  <c r="A210" i="25464"/>
  <c r="A211" i="25464"/>
  <c r="A212" i="25464"/>
  <c r="A213" i="25464"/>
  <c r="A214" i="25464"/>
  <c r="A215" i="25464"/>
  <c r="A216" i="25464"/>
  <c r="A217" i="25464"/>
  <c r="A218" i="25464"/>
  <c r="A219" i="25464"/>
  <c r="A220" i="25464"/>
  <c r="A221" i="25464"/>
  <c r="A222" i="25464"/>
  <c r="A223" i="25464"/>
  <c r="A224" i="25464"/>
  <c r="A225" i="25464"/>
  <c r="A226" i="25464"/>
  <c r="A227" i="25464"/>
  <c r="A228" i="25464"/>
  <c r="A229" i="25464"/>
  <c r="A230" i="25464"/>
  <c r="A231" i="25464"/>
  <c r="A232" i="25464"/>
  <c r="A233" i="25464"/>
  <c r="A234" i="25464"/>
  <c r="A235" i="25464"/>
  <c r="A236" i="25464"/>
  <c r="A237" i="25464"/>
  <c r="A238" i="25464"/>
  <c r="A239" i="25464"/>
  <c r="A240" i="25464"/>
  <c r="A241" i="25464"/>
  <c r="A242" i="25464"/>
  <c r="A243" i="25464"/>
  <c r="A244" i="25464"/>
  <c r="A245" i="25464"/>
  <c r="A246" i="25464"/>
  <c r="A247" i="25464"/>
  <c r="A248" i="25464"/>
  <c r="A249" i="25464"/>
  <c r="A250" i="25464"/>
  <c r="A251" i="25464"/>
  <c r="A252" i="25464"/>
  <c r="A253" i="25464"/>
  <c r="A254" i="25464"/>
  <c r="A255" i="25464"/>
  <c r="A256" i="25464"/>
  <c r="A257" i="25464"/>
  <c r="A258" i="25464"/>
  <c r="A259" i="25464"/>
  <c r="A260" i="25464"/>
  <c r="A261" i="25464"/>
  <c r="A262" i="25464"/>
  <c r="A263" i="25464"/>
  <c r="A264" i="25464"/>
  <c r="A265" i="25464"/>
  <c r="A266" i="25464"/>
  <c r="A267" i="25464"/>
  <c r="A268" i="25464"/>
  <c r="A269" i="25464"/>
  <c r="A270" i="25464"/>
  <c r="A271" i="25464"/>
  <c r="A272" i="25464"/>
  <c r="A273" i="25464"/>
  <c r="A274" i="25464"/>
  <c r="A275" i="25464"/>
  <c r="A276" i="25464"/>
  <c r="A277" i="25464"/>
  <c r="A278" i="25464"/>
  <c r="A279" i="25464"/>
  <c r="A280" i="25464"/>
  <c r="A281" i="25464"/>
  <c r="A282" i="25464"/>
  <c r="A283" i="25464"/>
  <c r="A284" i="25464"/>
  <c r="A285" i="25464"/>
  <c r="A286" i="25464"/>
  <c r="A287" i="25464"/>
  <c r="A288" i="25464"/>
  <c r="A289" i="25464"/>
  <c r="A290" i="25464"/>
  <c r="A291" i="25464"/>
  <c r="A292" i="25464"/>
  <c r="A293" i="25464"/>
  <c r="A294" i="25464"/>
  <c r="A295" i="25464"/>
  <c r="A296" i="25464"/>
  <c r="A297" i="25464"/>
  <c r="A298" i="25464"/>
  <c r="A299" i="25464"/>
  <c r="A300" i="25464"/>
  <c r="AJ2" i="25449"/>
  <c r="AL2" i="25449"/>
  <c r="E11" i="25454"/>
  <c r="G11" i="25454"/>
  <c r="E12" i="25454"/>
  <c r="G12" i="25454"/>
  <c r="E13" i="25454"/>
  <c r="G13" i="25454"/>
  <c r="E14" i="25454"/>
  <c r="G14" i="25454"/>
  <c r="E15" i="25454"/>
  <c r="G15" i="25454"/>
  <c r="E16" i="25454"/>
  <c r="G16" i="25454"/>
  <c r="E17" i="25454"/>
  <c r="G17" i="25454"/>
  <c r="E18" i="25454"/>
  <c r="G18" i="25454"/>
  <c r="E19" i="25454"/>
  <c r="G19" i="25454"/>
  <c r="E20" i="25454"/>
  <c r="G20" i="25454"/>
  <c r="E21" i="25454"/>
  <c r="G21" i="25454"/>
  <c r="E22" i="25454"/>
  <c r="G22" i="25454"/>
  <c r="E23" i="25454"/>
  <c r="G23" i="25454"/>
  <c r="E24" i="25454"/>
  <c r="G24" i="25454"/>
  <c r="E25" i="25454"/>
  <c r="G25" i="25454"/>
  <c r="E26" i="25454"/>
  <c r="G26" i="25454"/>
  <c r="E27" i="25454"/>
  <c r="G27" i="25454"/>
  <c r="E28" i="25454"/>
  <c r="G28" i="25454"/>
  <c r="E29" i="25454"/>
  <c r="G29" i="25454"/>
  <c r="E30" i="25454"/>
  <c r="G30" i="25454"/>
  <c r="E31" i="25454"/>
  <c r="G31" i="25454"/>
  <c r="E32" i="25454"/>
  <c r="G32" i="25454"/>
  <c r="E33" i="25454"/>
  <c r="G33" i="25454"/>
  <c r="E34" i="25454"/>
  <c r="G34" i="25454"/>
  <c r="E35" i="25454"/>
  <c r="G35" i="25454"/>
  <c r="E36" i="25454"/>
  <c r="G36" i="25454"/>
  <c r="E37" i="25454"/>
  <c r="G37" i="25454"/>
  <c r="E38" i="25454"/>
  <c r="G38" i="25454"/>
  <c r="E39" i="25454"/>
  <c r="G39" i="25454"/>
  <c r="E40" i="25454"/>
  <c r="G40" i="25454"/>
  <c r="E41" i="25454"/>
  <c r="G41" i="25454"/>
  <c r="E42" i="25454"/>
  <c r="G42" i="25454"/>
  <c r="E43" i="25454"/>
  <c r="G43" i="25454"/>
  <c r="E44" i="25454"/>
  <c r="G44" i="25454"/>
  <c r="E45" i="25454"/>
  <c r="G45" i="25454"/>
  <c r="E46" i="25454"/>
  <c r="G46" i="25454"/>
  <c r="E47" i="25454"/>
  <c r="G47" i="25454"/>
  <c r="E9" i="25454"/>
  <c r="G9" i="25454"/>
  <c r="E48" i="25454"/>
  <c r="G48" i="25454"/>
  <c r="E49" i="25454"/>
  <c r="G49" i="25454"/>
  <c r="E50" i="25454"/>
  <c r="G50" i="25454"/>
  <c r="E51" i="25454"/>
  <c r="G51" i="25454"/>
  <c r="E52" i="25454"/>
  <c r="G52" i="25454"/>
  <c r="E53" i="25454"/>
  <c r="G53" i="25454"/>
  <c r="E54" i="25454"/>
  <c r="G54" i="25454"/>
  <c r="E55" i="25454"/>
  <c r="G55" i="25454"/>
  <c r="E56" i="25454"/>
  <c r="G56" i="25454"/>
  <c r="E57" i="25454"/>
  <c r="G57" i="25454"/>
  <c r="E58" i="25454"/>
  <c r="G58" i="25454"/>
  <c r="E59" i="25454"/>
  <c r="G59" i="25454"/>
  <c r="E60" i="25454"/>
  <c r="G60" i="25454"/>
  <c r="E61" i="25454"/>
  <c r="G61" i="25454"/>
  <c r="E62" i="25454"/>
  <c r="G62" i="25454"/>
  <c r="E63" i="25454"/>
  <c r="G63" i="25454"/>
  <c r="E64" i="25454"/>
  <c r="G64" i="25454"/>
  <c r="E65" i="25454"/>
  <c r="G65" i="25454"/>
  <c r="E66" i="25454"/>
  <c r="G66" i="25454"/>
  <c r="E67" i="25454"/>
  <c r="G67" i="25454"/>
  <c r="E68" i="25454"/>
  <c r="G68" i="25454"/>
  <c r="E69" i="25454"/>
  <c r="G69" i="25454"/>
  <c r="E70" i="25454"/>
  <c r="G70" i="25454"/>
  <c r="E71" i="25454"/>
  <c r="G71" i="25454"/>
  <c r="E72" i="25454"/>
  <c r="G72" i="25454"/>
  <c r="E73" i="25454"/>
  <c r="G73" i="25454"/>
  <c r="E74" i="25454"/>
  <c r="G74" i="25454"/>
  <c r="E75" i="25454"/>
  <c r="G75" i="25454"/>
  <c r="E76" i="25454"/>
  <c r="G76" i="25454"/>
  <c r="E77" i="25454"/>
  <c r="G77" i="25454"/>
  <c r="E78" i="25454"/>
  <c r="G78" i="25454"/>
  <c r="E79" i="25454"/>
  <c r="G79" i="25454"/>
  <c r="E80" i="25454"/>
  <c r="G80" i="25454"/>
  <c r="E81" i="25454"/>
  <c r="G81" i="25454"/>
  <c r="E82" i="25454"/>
  <c r="G82" i="25454"/>
  <c r="E83" i="25454"/>
  <c r="G83" i="25454"/>
  <c r="E84" i="25454"/>
  <c r="G84" i="25454"/>
  <c r="E85" i="25454"/>
  <c r="G85" i="25454"/>
  <c r="E86" i="25454"/>
  <c r="G86" i="25454"/>
  <c r="E87" i="25454"/>
  <c r="G87" i="25454"/>
  <c r="E88" i="25454"/>
  <c r="G88" i="25454"/>
  <c r="E89" i="25454"/>
  <c r="G89" i="25454"/>
  <c r="E90" i="25454"/>
  <c r="G90" i="25454"/>
  <c r="E91" i="25454"/>
  <c r="G91" i="25454"/>
  <c r="E92" i="25454"/>
  <c r="G92" i="25454"/>
  <c r="E93" i="25454"/>
  <c r="G93" i="25454"/>
  <c r="E94" i="25454"/>
  <c r="G94" i="25454"/>
  <c r="E95" i="25454"/>
  <c r="G95" i="25454"/>
  <c r="E96" i="25454"/>
  <c r="G96" i="25454"/>
  <c r="E97" i="25454"/>
  <c r="G97" i="25454"/>
  <c r="E98" i="25454"/>
  <c r="G98" i="25454"/>
  <c r="E99" i="25454"/>
  <c r="G99" i="25454"/>
  <c r="E100" i="25454"/>
  <c r="G100" i="25454"/>
  <c r="E101" i="25454"/>
  <c r="G101" i="25454"/>
  <c r="E102" i="25454"/>
  <c r="G102" i="25454"/>
  <c r="E103" i="25454"/>
  <c r="G103" i="25454"/>
  <c r="E104" i="25454"/>
  <c r="G104" i="25454"/>
  <c r="E105" i="25454"/>
  <c r="G105" i="25454"/>
  <c r="E106" i="25454"/>
  <c r="G106" i="25454"/>
  <c r="E107" i="25454"/>
  <c r="G107" i="25454"/>
  <c r="E108" i="25454"/>
  <c r="G108" i="25454"/>
  <c r="E109" i="25454"/>
  <c r="G109" i="25454"/>
  <c r="E110" i="25454"/>
  <c r="G110" i="25454"/>
  <c r="E111" i="25454"/>
  <c r="G111" i="25454"/>
  <c r="E112" i="25454"/>
  <c r="G112" i="25454"/>
  <c r="E113" i="25454"/>
  <c r="G113" i="25454"/>
  <c r="E114" i="25454"/>
  <c r="G114" i="25454"/>
  <c r="E115" i="25454"/>
  <c r="G115" i="25454"/>
  <c r="E116" i="25454"/>
  <c r="G116" i="25454"/>
  <c r="E117" i="25454"/>
  <c r="G117" i="25454"/>
  <c r="E118" i="25454"/>
  <c r="G118" i="25454"/>
  <c r="E119" i="25454"/>
  <c r="G119" i="25454"/>
  <c r="E120" i="25454"/>
  <c r="G120" i="25454"/>
  <c r="E121" i="25454"/>
  <c r="G121" i="25454"/>
  <c r="E122" i="25454"/>
  <c r="G122" i="25454"/>
  <c r="E123" i="25454"/>
  <c r="G123" i="25454"/>
  <c r="E124" i="25454"/>
  <c r="G124" i="25454"/>
  <c r="E125" i="25454"/>
  <c r="G125" i="25454"/>
  <c r="E126" i="25454"/>
  <c r="G126" i="25454"/>
  <c r="E127" i="25454"/>
  <c r="G127" i="25454"/>
  <c r="E128" i="25454"/>
  <c r="G128" i="25454"/>
  <c r="E129" i="25454"/>
  <c r="G129" i="25454"/>
  <c r="E130" i="25454"/>
  <c r="G130" i="25454"/>
  <c r="E131" i="25454"/>
  <c r="G131" i="25454"/>
  <c r="E132" i="25454"/>
  <c r="G132" i="25454"/>
  <c r="E133" i="25454"/>
  <c r="G133" i="25454"/>
  <c r="E134" i="25454"/>
  <c r="G134" i="25454"/>
  <c r="E135" i="25454"/>
  <c r="G135" i="25454"/>
  <c r="E136" i="25454"/>
  <c r="G136" i="25454"/>
  <c r="E137" i="25454"/>
  <c r="G137" i="25454"/>
  <c r="E138" i="25454"/>
  <c r="G138" i="25454"/>
  <c r="E139" i="25454"/>
  <c r="G139" i="25454"/>
  <c r="E140" i="25454"/>
  <c r="G140" i="25454"/>
  <c r="E141" i="25454"/>
  <c r="G141" i="25454"/>
  <c r="E142" i="25454"/>
  <c r="G142" i="25454"/>
  <c r="E143" i="25454"/>
  <c r="G143" i="25454"/>
  <c r="E144" i="25454"/>
  <c r="G144" i="25454"/>
  <c r="E145" i="25454"/>
  <c r="G145" i="25454"/>
  <c r="E146" i="25454"/>
  <c r="G146" i="25454"/>
  <c r="E147" i="25454"/>
  <c r="G147" i="25454"/>
  <c r="E148" i="25454"/>
  <c r="G148" i="25454"/>
  <c r="E149" i="25454"/>
  <c r="G149" i="25454"/>
  <c r="E150" i="25454"/>
  <c r="G150" i="25454"/>
  <c r="E151" i="25454"/>
  <c r="G151" i="25454"/>
  <c r="E152" i="25454"/>
  <c r="G152" i="25454"/>
  <c r="E153" i="25454"/>
  <c r="G153" i="25454"/>
  <c r="E154" i="25454"/>
  <c r="G154" i="25454"/>
  <c r="E155" i="25454"/>
  <c r="G155" i="25454"/>
  <c r="E156" i="25454"/>
  <c r="G156" i="25454"/>
  <c r="E157" i="25454"/>
  <c r="G157" i="25454"/>
  <c r="E158" i="25454"/>
  <c r="G158" i="25454"/>
  <c r="E159" i="25454"/>
  <c r="G159" i="25454"/>
  <c r="E160" i="25454"/>
  <c r="G160" i="25454"/>
  <c r="E161" i="25454"/>
  <c r="G161" i="25454"/>
  <c r="E162" i="25454"/>
  <c r="G162" i="25454"/>
  <c r="E163" i="25454"/>
  <c r="G163" i="25454"/>
  <c r="E164" i="25454"/>
  <c r="G164" i="25454"/>
  <c r="E165" i="25454"/>
  <c r="G165" i="25454"/>
  <c r="E166" i="25454"/>
  <c r="G166" i="25454"/>
  <c r="E167" i="25454"/>
  <c r="G167" i="25454"/>
  <c r="E168" i="25454"/>
  <c r="G168" i="25454"/>
  <c r="E169" i="25454"/>
  <c r="G169" i="25454"/>
  <c r="E170" i="25454"/>
  <c r="G170" i="25454"/>
  <c r="E171" i="25454"/>
  <c r="G171" i="25454"/>
  <c r="E172" i="25454"/>
  <c r="G172" i="25454"/>
  <c r="E173" i="25454"/>
  <c r="G173" i="25454"/>
  <c r="E174" i="25454"/>
  <c r="G174" i="25454"/>
  <c r="E175" i="25454"/>
  <c r="G175" i="25454"/>
  <c r="E176" i="25454"/>
  <c r="G176" i="25454"/>
  <c r="E177" i="25454"/>
  <c r="G177" i="25454"/>
  <c r="E178" i="25454"/>
  <c r="G178" i="25454"/>
  <c r="E179" i="25454"/>
  <c r="G179" i="25454"/>
  <c r="E180" i="25454"/>
  <c r="G180" i="25454"/>
  <c r="E181" i="25454"/>
  <c r="G181" i="25454"/>
  <c r="E182" i="25454"/>
  <c r="G182" i="25454"/>
  <c r="E183" i="25454"/>
  <c r="G183" i="25454"/>
  <c r="E184" i="25454"/>
  <c r="G184" i="25454"/>
  <c r="E185" i="25454"/>
  <c r="G185" i="25454"/>
  <c r="E186" i="25454"/>
  <c r="G186" i="25454"/>
  <c r="E187" i="25454"/>
  <c r="G187" i="25454"/>
  <c r="E188" i="25454"/>
  <c r="G188" i="25454"/>
  <c r="E189" i="25454"/>
  <c r="G189" i="25454"/>
  <c r="E190" i="25454"/>
  <c r="G190" i="25454"/>
  <c r="E191" i="25454"/>
  <c r="G191" i="25454"/>
  <c r="E192" i="25454"/>
  <c r="G192" i="25454"/>
  <c r="E193" i="25454"/>
  <c r="G193" i="25454"/>
  <c r="E194" i="25454"/>
  <c r="G194" i="25454"/>
  <c r="E195" i="25454"/>
  <c r="G195" i="25454"/>
  <c r="E196" i="25454"/>
  <c r="G196" i="25454"/>
  <c r="E197" i="25454"/>
  <c r="G197" i="25454"/>
  <c r="E198" i="25454"/>
  <c r="G198" i="25454"/>
  <c r="E199" i="25454"/>
  <c r="G199" i="25454"/>
  <c r="E200" i="25454"/>
  <c r="G200" i="25454"/>
  <c r="E201" i="25454"/>
  <c r="G201" i="25454"/>
  <c r="E202" i="25454"/>
  <c r="G202" i="25454"/>
  <c r="E203" i="25454"/>
  <c r="G203" i="25454"/>
  <c r="E204" i="25454"/>
  <c r="G204" i="25454"/>
  <c r="E205" i="25454"/>
  <c r="G205" i="25454"/>
  <c r="E206" i="25454"/>
  <c r="G206" i="25454"/>
  <c r="E207" i="25454"/>
  <c r="G207" i="25454"/>
  <c r="E208" i="25454"/>
  <c r="G208" i="25454"/>
  <c r="E209" i="25454"/>
  <c r="G209" i="25454"/>
  <c r="E210" i="25454"/>
  <c r="G210" i="25454"/>
  <c r="E211" i="25454"/>
  <c r="G211" i="25454"/>
  <c r="E212" i="25454"/>
  <c r="G212" i="25454"/>
  <c r="E213" i="25454"/>
  <c r="G213" i="25454"/>
  <c r="E214" i="25454"/>
  <c r="G214" i="25454"/>
  <c r="E215" i="25454"/>
  <c r="G215" i="25454"/>
  <c r="E216" i="25454"/>
  <c r="G216" i="25454"/>
  <c r="E217" i="25454"/>
  <c r="G217" i="25454"/>
  <c r="E218" i="25454"/>
  <c r="G218" i="25454"/>
  <c r="E219" i="25454"/>
  <c r="G219" i="25454"/>
  <c r="E220" i="25454"/>
  <c r="G220" i="25454"/>
  <c r="E221" i="25454"/>
  <c r="G221" i="25454"/>
  <c r="E222" i="25454"/>
  <c r="G222" i="25454"/>
  <c r="E223" i="25454"/>
  <c r="G223" i="25454"/>
  <c r="E224" i="25454"/>
  <c r="G224" i="25454"/>
  <c r="E225" i="25454"/>
  <c r="G225" i="25454"/>
  <c r="E226" i="25454"/>
  <c r="G226" i="25454"/>
  <c r="E227" i="25454"/>
  <c r="G227" i="25454"/>
  <c r="E228" i="25454"/>
  <c r="G228" i="25454"/>
  <c r="E229" i="25454"/>
  <c r="G229" i="25454"/>
  <c r="E230" i="25454"/>
  <c r="G230" i="25454"/>
  <c r="E231" i="25454"/>
  <c r="G231" i="25454"/>
  <c r="E232" i="25454"/>
  <c r="G232" i="25454"/>
  <c r="E233" i="25454"/>
  <c r="G233" i="25454"/>
  <c r="E234" i="25454"/>
  <c r="G234" i="25454"/>
  <c r="E235" i="25454"/>
  <c r="G235" i="25454"/>
  <c r="E236" i="25454"/>
  <c r="G236" i="25454"/>
  <c r="E237" i="25454"/>
  <c r="G237" i="25454"/>
  <c r="E238" i="25454"/>
  <c r="G238" i="25454"/>
  <c r="E239" i="25454"/>
  <c r="G239" i="25454"/>
  <c r="E240" i="25454"/>
  <c r="G240" i="25454"/>
  <c r="E241" i="25454"/>
  <c r="G241" i="25454"/>
  <c r="E242" i="25454"/>
  <c r="G242" i="25454"/>
  <c r="E243" i="25454"/>
  <c r="G243" i="25454"/>
  <c r="E244" i="25454"/>
  <c r="G244" i="25454"/>
  <c r="E245" i="25454"/>
  <c r="G245" i="25454"/>
  <c r="E246" i="25454"/>
  <c r="G246" i="25454"/>
  <c r="E247" i="25454"/>
  <c r="G247" i="25454"/>
  <c r="E248" i="25454"/>
  <c r="G248" i="25454"/>
  <c r="E249" i="25454"/>
  <c r="G249" i="25454"/>
  <c r="E250" i="25454"/>
  <c r="G250" i="25454"/>
  <c r="E251" i="25454"/>
  <c r="G251" i="25454"/>
  <c r="E252" i="25454"/>
  <c r="G252" i="25454"/>
  <c r="E253" i="25454"/>
  <c r="G253" i="25454"/>
  <c r="E254" i="25454"/>
  <c r="G254" i="25454"/>
  <c r="E255" i="25454"/>
  <c r="G255" i="25454"/>
  <c r="E256" i="25454"/>
  <c r="G256" i="25454"/>
  <c r="E257" i="25454"/>
  <c r="G257" i="25454"/>
  <c r="E258" i="25454"/>
  <c r="G258" i="25454"/>
  <c r="E259" i="25454"/>
  <c r="G259" i="25454"/>
  <c r="E260" i="25454"/>
  <c r="G260" i="25454"/>
  <c r="E261" i="25454"/>
  <c r="G261" i="25454"/>
  <c r="E262" i="25454"/>
  <c r="G262" i="25454"/>
  <c r="E263" i="25454"/>
  <c r="G263" i="25454"/>
  <c r="E264" i="25454"/>
  <c r="G264" i="25454"/>
  <c r="E265" i="25454"/>
  <c r="G265" i="25454"/>
  <c r="E266" i="25454"/>
  <c r="G266" i="25454"/>
  <c r="E267" i="25454"/>
  <c r="G267" i="25454"/>
  <c r="E268" i="25454"/>
  <c r="G268" i="25454"/>
  <c r="E269" i="25454"/>
  <c r="G269" i="25454"/>
  <c r="E270" i="25454"/>
  <c r="G270" i="25454"/>
  <c r="E271" i="25454"/>
  <c r="G271" i="25454"/>
  <c r="E272" i="25454"/>
  <c r="G272" i="25454"/>
  <c r="E273" i="25454"/>
  <c r="G273" i="25454"/>
  <c r="E274" i="25454"/>
  <c r="G274" i="25454"/>
  <c r="E275" i="25454"/>
  <c r="G275" i="25454"/>
  <c r="E276" i="25454"/>
  <c r="G276" i="25454"/>
  <c r="E277" i="25454"/>
  <c r="G277" i="25454"/>
  <c r="E278" i="25454"/>
  <c r="G278" i="25454"/>
  <c r="E279" i="25454"/>
  <c r="G279" i="25454"/>
  <c r="E280" i="25454"/>
  <c r="G280" i="25454"/>
  <c r="E281" i="25454"/>
  <c r="G281" i="25454"/>
  <c r="E282" i="25454"/>
  <c r="G282" i="25454"/>
  <c r="E283" i="25454"/>
  <c r="G283" i="25454"/>
  <c r="E284" i="25454"/>
  <c r="G284" i="25454"/>
  <c r="E285" i="25454"/>
  <c r="G285" i="25454"/>
  <c r="E286" i="25454"/>
  <c r="G286" i="25454"/>
  <c r="E287" i="25454"/>
  <c r="G287" i="25454"/>
  <c r="E288" i="25454"/>
  <c r="G288" i="25454"/>
  <c r="E289" i="25454"/>
  <c r="G289" i="25454"/>
  <c r="E290" i="25454"/>
  <c r="G290" i="25454"/>
  <c r="E291" i="25454"/>
  <c r="G291" i="25454"/>
  <c r="E292" i="25454"/>
  <c r="G292" i="25454"/>
  <c r="E293" i="25454"/>
  <c r="G293" i="25454"/>
  <c r="E294" i="25454"/>
  <c r="G294" i="25454"/>
  <c r="E295" i="25454"/>
  <c r="G295" i="25454"/>
  <c r="E296" i="25454"/>
  <c r="G296" i="25454"/>
  <c r="E297" i="25454"/>
  <c r="G297" i="25454"/>
  <c r="E298" i="25454"/>
  <c r="G298" i="25454"/>
  <c r="E299" i="25454"/>
  <c r="G299" i="25454"/>
  <c r="E300" i="25454"/>
  <c r="G300" i="25454"/>
  <c r="E301" i="25454"/>
  <c r="G301" i="25454"/>
  <c r="E302" i="25454"/>
  <c r="G302" i="25454"/>
  <c r="E303" i="25454"/>
  <c r="G303" i="25454"/>
  <c r="E304" i="25454"/>
  <c r="G304" i="25454"/>
  <c r="E305" i="25454"/>
  <c r="G305" i="25454"/>
  <c r="E306" i="25454"/>
  <c r="G306" i="25454"/>
  <c r="E307" i="25454"/>
  <c r="G307" i="25454"/>
  <c r="E308" i="25454"/>
  <c r="G308" i="25454"/>
  <c r="E309" i="25454"/>
  <c r="G309" i="25454"/>
  <c r="E310" i="25454"/>
  <c r="G310" i="25454"/>
  <c r="E311" i="25454"/>
  <c r="G311" i="25454"/>
  <c r="E312" i="25454"/>
  <c r="G312" i="25454"/>
  <c r="E313" i="25454"/>
  <c r="G313" i="25454"/>
  <c r="E314" i="25454"/>
  <c r="G314" i="25454"/>
  <c r="E315" i="25454"/>
  <c r="G315" i="25454"/>
  <c r="E316" i="25454"/>
  <c r="G316" i="25454"/>
  <c r="E317" i="25454"/>
  <c r="G317" i="25454"/>
  <c r="E318" i="25454"/>
  <c r="G318" i="25454"/>
  <c r="E319" i="25454"/>
  <c r="G319" i="25454"/>
  <c r="E320" i="25454"/>
  <c r="G320" i="25454"/>
  <c r="E321" i="25454"/>
  <c r="G321" i="25454"/>
  <c r="E322" i="25454"/>
  <c r="G322" i="25454"/>
  <c r="E323" i="25454"/>
  <c r="G323" i="25454"/>
  <c r="E324" i="25454"/>
  <c r="G324" i="25454"/>
  <c r="E325" i="25454"/>
  <c r="G325" i="25454"/>
  <c r="E326" i="25454"/>
  <c r="G326" i="25454"/>
  <c r="E327" i="25454"/>
  <c r="G327" i="25454"/>
  <c r="E328" i="25454"/>
  <c r="G328" i="25454"/>
  <c r="E329" i="25454"/>
  <c r="G329" i="25454"/>
  <c r="E330" i="25454"/>
  <c r="G330" i="25454"/>
  <c r="E331" i="25454"/>
  <c r="G331" i="25454"/>
  <c r="E332" i="25454"/>
  <c r="G332" i="25454"/>
  <c r="E333" i="25454"/>
  <c r="G333" i="25454"/>
  <c r="E334" i="25454"/>
  <c r="G334" i="25454"/>
  <c r="E335" i="25454"/>
  <c r="G335" i="25454"/>
  <c r="E336" i="25454"/>
  <c r="G336" i="25454"/>
  <c r="E337" i="25454"/>
  <c r="G337" i="25454"/>
  <c r="E338" i="25454"/>
  <c r="G338" i="25454"/>
  <c r="E339" i="25454"/>
  <c r="G339" i="25454"/>
  <c r="E340" i="25454"/>
  <c r="G340" i="25454"/>
  <c r="E341" i="25454"/>
  <c r="G341" i="25454"/>
  <c r="E342" i="25454"/>
  <c r="G342" i="25454"/>
  <c r="E343" i="25454"/>
  <c r="G343" i="25454"/>
  <c r="E344" i="25454"/>
  <c r="G344" i="25454"/>
  <c r="E345" i="25454"/>
  <c r="G345" i="25454"/>
  <c r="E346" i="25454"/>
  <c r="G346" i="25454"/>
  <c r="E347" i="25454"/>
  <c r="G347" i="25454"/>
  <c r="E348" i="25454"/>
  <c r="G348" i="25454"/>
  <c r="E349" i="25454"/>
  <c r="G349" i="25454"/>
  <c r="E350" i="25454"/>
  <c r="G350" i="25454"/>
  <c r="E351" i="25454"/>
  <c r="G351" i="25454"/>
  <c r="E352" i="25454"/>
  <c r="G352" i="25454"/>
  <c r="E353" i="25454"/>
  <c r="G353" i="25454"/>
  <c r="E354" i="25454"/>
  <c r="G354" i="25454"/>
  <c r="E355" i="25454"/>
  <c r="G355" i="25454"/>
  <c r="E356" i="25454"/>
  <c r="G356" i="25454"/>
  <c r="E357" i="25454"/>
  <c r="G357" i="25454"/>
  <c r="E358" i="25454"/>
  <c r="G358" i="25454"/>
  <c r="E359" i="25454"/>
  <c r="G359" i="25454"/>
  <c r="E360" i="25454"/>
  <c r="G360" i="25454"/>
  <c r="E361" i="25454"/>
  <c r="G361" i="25454"/>
  <c r="E362" i="25454"/>
  <c r="G362" i="25454"/>
  <c r="E363" i="25454"/>
  <c r="G363" i="25454"/>
  <c r="E364" i="25454"/>
  <c r="G364" i="25454"/>
  <c r="E365" i="25454"/>
  <c r="G365" i="25454"/>
  <c r="E366" i="25454"/>
  <c r="G366" i="25454"/>
  <c r="E367" i="25454"/>
  <c r="G367" i="25454"/>
  <c r="E368" i="25454"/>
  <c r="G368" i="25454"/>
  <c r="E369" i="25454"/>
  <c r="G369" i="25454"/>
  <c r="E370" i="25454"/>
  <c r="G370" i="25454"/>
  <c r="E371" i="25454"/>
  <c r="G371" i="25454"/>
  <c r="E372" i="25454"/>
  <c r="G372" i="25454"/>
  <c r="E373" i="25454"/>
  <c r="G373" i="25454"/>
  <c r="E374" i="25454"/>
  <c r="G374" i="25454"/>
  <c r="E375" i="25454"/>
  <c r="G375" i="25454"/>
  <c r="E376" i="25454"/>
  <c r="G376" i="25454"/>
  <c r="E377" i="25454"/>
  <c r="G377" i="25454"/>
  <c r="E378" i="25454"/>
  <c r="G378" i="25454"/>
  <c r="E379" i="25454"/>
  <c r="G379" i="25454"/>
  <c r="E380" i="25454"/>
  <c r="G380" i="25454"/>
  <c r="E381" i="25454"/>
  <c r="G381" i="25454"/>
  <c r="E382" i="25454"/>
  <c r="G382" i="25454"/>
  <c r="E383" i="25454"/>
  <c r="G383" i="25454"/>
  <c r="E384" i="25454"/>
  <c r="G384" i="25454"/>
  <c r="E385" i="25454"/>
  <c r="G385" i="25454"/>
  <c r="E386" i="25454"/>
  <c r="G386" i="25454"/>
  <c r="E387" i="25454"/>
  <c r="G387" i="25454"/>
  <c r="E388" i="25454"/>
  <c r="G388" i="25454"/>
  <c r="E389" i="25454"/>
  <c r="G389" i="25454"/>
  <c r="E390" i="25454"/>
  <c r="G390" i="25454"/>
  <c r="E391" i="25454"/>
  <c r="G391" i="25454"/>
  <c r="E392" i="25454"/>
  <c r="G392" i="25454"/>
  <c r="E393" i="25454"/>
  <c r="G393" i="25454"/>
  <c r="E394" i="25454"/>
  <c r="G394" i="25454"/>
  <c r="E395" i="25454"/>
  <c r="G395" i="25454"/>
  <c r="E396" i="25454"/>
  <c r="G396" i="25454"/>
  <c r="E397" i="25454"/>
  <c r="G397" i="25454"/>
  <c r="E398" i="25454"/>
  <c r="G398" i="25454"/>
  <c r="E399" i="25454"/>
  <c r="G399" i="25454"/>
  <c r="E400" i="25454"/>
  <c r="G400" i="25454"/>
  <c r="E401" i="25454"/>
  <c r="G401" i="25454"/>
  <c r="E402" i="25454"/>
  <c r="G402" i="25454"/>
  <c r="E403" i="25454"/>
  <c r="G403" i="25454"/>
  <c r="E404" i="25454"/>
  <c r="G404" i="25454"/>
  <c r="E405" i="25454"/>
  <c r="G405" i="25454"/>
  <c r="E406" i="25454"/>
  <c r="G406" i="25454"/>
  <c r="E407" i="25454"/>
  <c r="G407" i="25454"/>
  <c r="E408" i="25454"/>
  <c r="G408" i="25454"/>
  <c r="E409" i="25454"/>
  <c r="G409" i="25454"/>
  <c r="E410" i="25454"/>
  <c r="G410" i="25454"/>
  <c r="E411" i="25454"/>
  <c r="G411" i="25454"/>
  <c r="E412" i="25454"/>
  <c r="G412" i="25454"/>
  <c r="E413" i="25454"/>
  <c r="G413" i="25454"/>
  <c r="E414" i="25454"/>
  <c r="G414" i="25454"/>
  <c r="E415" i="25454"/>
  <c r="G415" i="25454"/>
  <c r="E416" i="25454"/>
  <c r="G416" i="25454"/>
  <c r="E417" i="25454"/>
  <c r="G417" i="25454"/>
  <c r="E418" i="25454"/>
  <c r="G418" i="25454"/>
  <c r="E419" i="25454"/>
  <c r="G419" i="25454"/>
  <c r="E420" i="25454"/>
  <c r="G420" i="25454"/>
  <c r="E421" i="25454"/>
  <c r="G421" i="25454"/>
  <c r="E422" i="25454"/>
  <c r="G422" i="25454"/>
  <c r="E423" i="25454"/>
  <c r="G423" i="25454"/>
  <c r="E424" i="25454"/>
  <c r="G424" i="25454"/>
  <c r="E425" i="25454"/>
  <c r="G425" i="25454"/>
  <c r="E426" i="25454"/>
  <c r="G426" i="25454"/>
  <c r="E427" i="25454"/>
  <c r="G427" i="25454"/>
  <c r="E428" i="25454"/>
  <c r="G428" i="25454"/>
  <c r="E429" i="25454"/>
  <c r="G429" i="25454"/>
  <c r="E430" i="25454"/>
  <c r="G430" i="25454"/>
  <c r="E431" i="25454"/>
  <c r="G431" i="25454"/>
  <c r="E432" i="25454"/>
  <c r="G432" i="25454"/>
  <c r="E433" i="25454"/>
  <c r="G433" i="25454"/>
  <c r="E434" i="25454"/>
  <c r="G434" i="25454"/>
  <c r="E435" i="25454"/>
  <c r="G435" i="25454"/>
  <c r="E436" i="25454"/>
  <c r="G436" i="25454"/>
  <c r="E437" i="25454"/>
  <c r="G437" i="25454"/>
  <c r="E438" i="25454"/>
  <c r="G438" i="25454"/>
  <c r="E439" i="25454"/>
  <c r="G439" i="25454"/>
  <c r="E440" i="25454"/>
  <c r="G440" i="25454"/>
  <c r="E441" i="25454"/>
  <c r="G441" i="25454"/>
  <c r="E442" i="25454"/>
  <c r="G442" i="25454"/>
  <c r="E443" i="25454"/>
  <c r="G443" i="25454"/>
  <c r="E444" i="25454"/>
  <c r="G444" i="25454"/>
  <c r="E445" i="25454"/>
  <c r="G445" i="25454"/>
  <c r="E446" i="25454"/>
  <c r="G446" i="25454"/>
  <c r="E447" i="25454"/>
  <c r="G447" i="25454"/>
  <c r="E448" i="25454"/>
  <c r="G448" i="25454"/>
  <c r="E449" i="25454"/>
  <c r="G449" i="25454"/>
  <c r="E450" i="25454"/>
  <c r="G450" i="25454"/>
  <c r="E451" i="25454"/>
  <c r="G451" i="25454"/>
  <c r="E452" i="25454"/>
  <c r="G452" i="25454"/>
  <c r="E453" i="25454"/>
  <c r="G453" i="25454"/>
  <c r="E454" i="25454"/>
  <c r="G454" i="25454"/>
  <c r="E455" i="25454"/>
  <c r="G455" i="25454"/>
  <c r="E456" i="25454"/>
  <c r="G456" i="25454"/>
  <c r="E457" i="25454"/>
  <c r="G457" i="25454"/>
  <c r="E458" i="25454"/>
  <c r="G458" i="25454"/>
  <c r="E459" i="25454"/>
  <c r="G459" i="25454"/>
  <c r="E460" i="25454"/>
  <c r="G460" i="25454"/>
  <c r="E461" i="25454"/>
  <c r="G461" i="25454"/>
  <c r="E462" i="25454"/>
  <c r="G462" i="25454"/>
  <c r="E463" i="25454"/>
  <c r="G463" i="25454"/>
  <c r="E464" i="25454"/>
  <c r="G464" i="25454"/>
  <c r="E465" i="25454"/>
  <c r="G465" i="25454"/>
  <c r="E466" i="25454"/>
  <c r="G466" i="25454"/>
  <c r="E467" i="25454"/>
  <c r="G467" i="25454"/>
  <c r="E468" i="25454"/>
  <c r="G468" i="25454"/>
  <c r="E469" i="25454"/>
  <c r="G469" i="25454"/>
  <c r="E470" i="25454"/>
  <c r="G470" i="25454"/>
  <c r="E471" i="25454"/>
  <c r="G471" i="25454"/>
  <c r="E472" i="25454"/>
  <c r="G472" i="25454"/>
  <c r="E473" i="25454"/>
  <c r="G473" i="25454"/>
  <c r="E474" i="25454"/>
  <c r="G474" i="25454"/>
  <c r="E475" i="25454"/>
  <c r="G475" i="25454"/>
  <c r="E476" i="25454"/>
  <c r="G476" i="25454"/>
  <c r="E477" i="25454"/>
  <c r="G477" i="25454"/>
  <c r="E478" i="25454"/>
  <c r="G478" i="25454"/>
  <c r="E479" i="25454"/>
  <c r="G479" i="25454"/>
  <c r="E480" i="25454"/>
  <c r="G480" i="25454"/>
  <c r="E481" i="25454"/>
  <c r="G481" i="25454"/>
  <c r="E482" i="25454"/>
  <c r="G482" i="25454"/>
  <c r="E483" i="25454"/>
  <c r="G483" i="25454"/>
  <c r="E484" i="25454"/>
  <c r="G484" i="25454"/>
  <c r="E485" i="25454"/>
  <c r="G485" i="25454"/>
  <c r="E486" i="25454"/>
  <c r="G486" i="25454"/>
  <c r="E487" i="25454"/>
  <c r="G487" i="25454"/>
  <c r="E488" i="25454"/>
  <c r="G488" i="25454"/>
  <c r="E489" i="25454"/>
  <c r="G489" i="25454"/>
  <c r="E490" i="25454"/>
  <c r="G490" i="25454"/>
  <c r="E491" i="25454"/>
  <c r="G491" i="25454"/>
  <c r="E492" i="25454"/>
  <c r="G492" i="25454"/>
  <c r="E493" i="25454"/>
  <c r="G493" i="25454"/>
  <c r="E494" i="25454"/>
  <c r="G494" i="25454"/>
  <c r="E495" i="25454"/>
  <c r="G495" i="25454"/>
  <c r="E496" i="25454"/>
  <c r="G496" i="25454"/>
  <c r="E497" i="25454"/>
  <c r="G497" i="25454"/>
  <c r="E498" i="25454"/>
  <c r="G498" i="25454"/>
  <c r="E499" i="25454"/>
  <c r="G499" i="25454"/>
  <c r="E500" i="25454"/>
  <c r="G500" i="25454"/>
  <c r="E501" i="25454"/>
  <c r="G501" i="25454"/>
  <c r="E502" i="25454"/>
  <c r="G502" i="25454"/>
  <c r="E5" i="25454"/>
  <c r="G5" i="25454"/>
  <c r="G10" i="25454"/>
  <c r="E10" i="25454"/>
  <c r="E4" i="25454"/>
  <c r="E6" i="25454"/>
  <c r="E7" i="25454"/>
  <c r="E8" i="25454"/>
  <c r="AK2" i="25449"/>
  <c r="G4" i="25454"/>
  <c r="G6" i="25454"/>
  <c r="G7" i="25454"/>
  <c r="G8" i="25454"/>
  <c r="AM2" i="25449"/>
  <c r="G3" i="25454"/>
  <c r="E3" i="25454"/>
  <c r="B2" i="25449"/>
  <c r="M2" i="25454"/>
  <c r="N2" i="25454"/>
  <c r="O1" i="25454"/>
  <c r="D3" i="25449"/>
  <c r="E3" i="25449"/>
  <c r="B5" i="25449"/>
  <c r="B7" i="25449"/>
  <c r="B9" i="25449"/>
  <c r="B11" i="25449"/>
  <c r="B13" i="25449"/>
  <c r="B15" i="25449"/>
  <c r="B17" i="25449"/>
  <c r="B19" i="25449"/>
  <c r="B21" i="25449"/>
  <c r="B23" i="25449"/>
  <c r="B25" i="25449"/>
  <c r="B27" i="25449"/>
  <c r="F3" i="25449"/>
  <c r="G3" i="25449"/>
  <c r="H3" i="25449"/>
  <c r="I3" i="25449"/>
  <c r="J3" i="25449"/>
  <c r="K3" i="25449"/>
  <c r="L3" i="25449"/>
  <c r="M3" i="25449"/>
  <c r="N3" i="25449"/>
  <c r="N10" i="25449"/>
  <c r="D8" i="25449"/>
  <c r="C26" i="25449"/>
  <c r="C16" i="25449"/>
  <c r="E16" i="25449"/>
  <c r="D25" i="25449"/>
  <c r="C10" i="25449"/>
  <c r="E9" i="25449"/>
  <c r="C5" i="25449"/>
  <c r="F5" i="25449"/>
  <c r="C28" i="25449"/>
  <c r="D7" i="25449"/>
  <c r="L5" i="25449"/>
  <c r="E10" i="25449"/>
  <c r="G5" i="25449"/>
  <c r="D12" i="25449"/>
  <c r="D16" i="25449"/>
  <c r="E18" i="25449"/>
  <c r="C18" i="25449"/>
  <c r="D23" i="25449"/>
  <c r="E7" i="25449"/>
  <c r="C20" i="25449"/>
  <c r="O3" i="25449"/>
  <c r="P3" i="25449"/>
  <c r="Q3" i="25449"/>
  <c r="R3" i="25449"/>
  <c r="S3" i="25449"/>
  <c r="T3" i="25449"/>
  <c r="U3" i="25449"/>
  <c r="V3" i="25449"/>
  <c r="V5" i="25449"/>
  <c r="D17" i="25449"/>
  <c r="U5" i="25449"/>
  <c r="E5" i="25449"/>
  <c r="W3" i="25449"/>
  <c r="X3" i="25449"/>
  <c r="Y3" i="25449"/>
  <c r="Z3" i="25449"/>
  <c r="AA3" i="25449"/>
  <c r="AB3" i="25449"/>
  <c r="AB5" i="25449"/>
  <c r="D6" i="25449"/>
  <c r="W5" i="25449"/>
  <c r="E15" i="25449"/>
  <c r="D27" i="25449"/>
  <c r="R5" i="25449"/>
  <c r="E21" i="25449"/>
  <c r="P5" i="25449"/>
  <c r="J5" i="25449"/>
  <c r="AC3" i="25449"/>
  <c r="AD3" i="25449"/>
  <c r="AE3" i="25449"/>
  <c r="AE5" i="25449"/>
  <c r="C6" i="25449"/>
  <c r="C21" i="25449"/>
  <c r="AA5" i="25449"/>
  <c r="S5" i="25449"/>
  <c r="AF3" i="25449"/>
  <c r="AG3" i="25449"/>
  <c r="AG5" i="25449"/>
  <c r="E23" i="25449"/>
  <c r="D19" i="25449"/>
  <c r="C11" i="25449"/>
  <c r="E26" i="25449"/>
  <c r="E19" i="25449"/>
  <c r="C19" i="25449"/>
  <c r="E28" i="25449"/>
  <c r="C7" i="25449"/>
  <c r="D26" i="25449"/>
  <c r="C15" i="25449"/>
  <c r="E25" i="25449"/>
  <c r="D5" i="25449"/>
  <c r="AD5" i="25449"/>
  <c r="X5" i="25449"/>
  <c r="C13" i="25449"/>
  <c r="D18" i="25449"/>
  <c r="D14" i="25449"/>
  <c r="F28" i="25449"/>
  <c r="D13" i="25449"/>
  <c r="Y5" i="25449"/>
  <c r="T5" i="25449"/>
  <c r="K5" i="25449"/>
  <c r="Q5" i="25449"/>
  <c r="E14" i="25449"/>
  <c r="D28" i="25449"/>
  <c r="C12" i="25449"/>
  <c r="D10" i="25449"/>
  <c r="E24" i="25449"/>
  <c r="AF5" i="25449"/>
  <c r="Z5" i="25449"/>
  <c r="D22" i="25449"/>
  <c r="M5" i="25449"/>
  <c r="N5" i="25449"/>
  <c r="C22" i="25449"/>
  <c r="H5" i="25449"/>
  <c r="E11" i="25449"/>
  <c r="D11" i="25449"/>
  <c r="C25" i="25449"/>
  <c r="E17" i="25449"/>
  <c r="D24" i="25449"/>
  <c r="E8" i="25449"/>
  <c r="D9" i="25449"/>
  <c r="F24" i="25449"/>
  <c r="F18" i="25449"/>
  <c r="C24" i="25449"/>
  <c r="E27" i="25449"/>
  <c r="I5" i="25449"/>
  <c r="D21" i="25449"/>
  <c r="AC5" i="25449"/>
  <c r="E6" i="25449"/>
  <c r="C27" i="25449"/>
  <c r="D20" i="25449"/>
  <c r="E13" i="25449"/>
  <c r="C17" i="25449"/>
  <c r="E20" i="25449"/>
  <c r="D15" i="25449"/>
  <c r="O5" i="25449"/>
  <c r="E22" i="25449"/>
  <c r="X6" i="25449"/>
  <c r="C8" i="25449"/>
  <c r="F22" i="25449"/>
  <c r="C9" i="25449"/>
  <c r="C14" i="25449"/>
  <c r="C23" i="25449"/>
  <c r="E12" i="25449"/>
  <c r="F8" i="25449"/>
  <c r="F23" i="25449"/>
  <c r="F7" i="25449"/>
  <c r="F11" i="25449"/>
  <c r="F10" i="25449"/>
  <c r="F12" i="25449"/>
  <c r="F27" i="25449"/>
  <c r="F13" i="25449"/>
  <c r="F25" i="25449"/>
  <c r="F19" i="25449"/>
  <c r="F14" i="25449"/>
  <c r="F6" i="25449"/>
  <c r="F21" i="25449"/>
  <c r="F26" i="25449"/>
  <c r="F9" i="25449"/>
  <c r="F17" i="25449"/>
  <c r="F20" i="25449"/>
  <c r="F16" i="25449"/>
  <c r="F15" i="25449"/>
  <c r="G26" i="25449"/>
  <c r="G6" i="25449"/>
  <c r="G13" i="25449"/>
  <c r="G24" i="25449"/>
  <c r="G11" i="25449"/>
  <c r="G17" i="25449"/>
  <c r="G19" i="25449"/>
  <c r="G8" i="25449"/>
  <c r="G7" i="25449"/>
  <c r="G16" i="25449"/>
  <c r="G22" i="25449"/>
  <c r="G25" i="25449"/>
  <c r="G14" i="25449"/>
  <c r="G10" i="25449"/>
  <c r="G12" i="25449"/>
  <c r="G28" i="25449"/>
  <c r="G20" i="25449"/>
  <c r="G23" i="25449"/>
  <c r="G15" i="25449"/>
  <c r="G27" i="25449"/>
  <c r="G21" i="25449"/>
  <c r="G9" i="25449"/>
  <c r="G18" i="25449"/>
  <c r="H7" i="25449"/>
  <c r="H9" i="25449"/>
  <c r="H18" i="25449"/>
  <c r="H23" i="25449"/>
  <c r="H26" i="25449"/>
  <c r="H24" i="25449"/>
  <c r="H27" i="25449"/>
  <c r="H19" i="25449"/>
  <c r="H17" i="25449"/>
  <c r="H6" i="25449"/>
  <c r="H14" i="25449"/>
  <c r="H15" i="25449"/>
  <c r="H20" i="25449"/>
  <c r="H11" i="25449"/>
  <c r="H12" i="25449"/>
  <c r="H28" i="25449"/>
  <c r="H13" i="25449"/>
  <c r="H16" i="25449"/>
  <c r="H8" i="25449"/>
  <c r="H22" i="25449"/>
  <c r="H21" i="25449"/>
  <c r="H25" i="25449"/>
  <c r="H10" i="25449"/>
  <c r="I26" i="25449"/>
  <c r="I11" i="25449"/>
  <c r="I21" i="25449"/>
  <c r="I24" i="25449"/>
  <c r="I6" i="25449"/>
  <c r="I7" i="25449"/>
  <c r="I18" i="25449"/>
  <c r="I28" i="25449"/>
  <c r="I16" i="25449"/>
  <c r="I10" i="25449"/>
  <c r="I13" i="25449"/>
  <c r="I14" i="25449"/>
  <c r="I15" i="25449"/>
  <c r="I9" i="25449"/>
  <c r="I19" i="25449"/>
  <c r="I17" i="25449"/>
  <c r="I23" i="25449"/>
  <c r="I12" i="25449"/>
  <c r="I27" i="25449"/>
  <c r="I8" i="25449"/>
  <c r="I20" i="25449"/>
  <c r="I22" i="25449"/>
  <c r="I25" i="25449"/>
  <c r="J16" i="25449"/>
  <c r="J19" i="25449"/>
  <c r="J25" i="25449"/>
  <c r="J23" i="25449"/>
  <c r="J22" i="25449"/>
  <c r="J17" i="25449"/>
  <c r="J21" i="25449"/>
  <c r="J14" i="25449"/>
  <c r="J26" i="25449"/>
  <c r="J15" i="25449"/>
  <c r="J11" i="25449"/>
  <c r="J13" i="25449"/>
  <c r="J8" i="25449"/>
  <c r="J10" i="25449"/>
  <c r="J12" i="25449"/>
  <c r="J27" i="25449"/>
  <c r="J18" i="25449"/>
  <c r="J9" i="25449"/>
  <c r="J28" i="25449"/>
  <c r="J20" i="25449"/>
  <c r="J6" i="25449"/>
  <c r="J24" i="25449"/>
  <c r="J7" i="25449"/>
  <c r="K6" i="25449"/>
  <c r="K9" i="25449"/>
  <c r="K21" i="25449"/>
  <c r="K27" i="25449"/>
  <c r="K23" i="25449"/>
  <c r="K26" i="25449"/>
  <c r="K22" i="25449"/>
  <c r="K10" i="25449"/>
  <c r="K13" i="25449"/>
  <c r="K14" i="25449"/>
  <c r="K24" i="25449"/>
  <c r="K17" i="25449"/>
  <c r="K12" i="25449"/>
  <c r="K11" i="25449"/>
  <c r="K18" i="25449"/>
  <c r="K25" i="25449"/>
  <c r="K7" i="25449"/>
  <c r="K20" i="25449"/>
  <c r="K15" i="25449"/>
  <c r="K16" i="25449"/>
  <c r="K19" i="25449"/>
  <c r="K28" i="25449"/>
  <c r="K8" i="25449"/>
  <c r="L26" i="25449"/>
  <c r="L23" i="25449"/>
  <c r="L18" i="25449"/>
  <c r="L15" i="25449"/>
  <c r="L9" i="25449"/>
  <c r="L19" i="25449"/>
  <c r="L6" i="25449"/>
  <c r="L8" i="25449"/>
  <c r="L13" i="25449"/>
  <c r="L25" i="25449"/>
  <c r="L27" i="25449"/>
  <c r="L24" i="25449"/>
  <c r="L22" i="25449"/>
  <c r="L28" i="25449"/>
  <c r="L16" i="25449"/>
  <c r="L14" i="25449"/>
  <c r="L20" i="25449"/>
  <c r="L11" i="25449"/>
  <c r="L7" i="25449"/>
  <c r="L17" i="25449"/>
  <c r="L21" i="25449"/>
  <c r="L12" i="25449"/>
  <c r="L10" i="25449"/>
  <c r="M14" i="25449"/>
  <c r="M23" i="25449"/>
  <c r="M15" i="25449"/>
  <c r="M18" i="25449"/>
  <c r="M12" i="25449"/>
  <c r="M8" i="25449"/>
  <c r="M19" i="25449"/>
  <c r="M9" i="25449"/>
  <c r="M26" i="25449"/>
  <c r="M6" i="25449"/>
  <c r="M21" i="25449"/>
  <c r="M17" i="25449"/>
  <c r="M11" i="25449"/>
  <c r="M10" i="25449"/>
  <c r="M25" i="25449"/>
  <c r="M22" i="25449"/>
  <c r="M13" i="25449"/>
  <c r="M27" i="25449"/>
  <c r="M16" i="25449"/>
  <c r="M7" i="25449"/>
  <c r="M24" i="25449"/>
  <c r="M20" i="25449"/>
  <c r="M28" i="25449"/>
  <c r="N28" i="25449"/>
  <c r="N15" i="25449"/>
  <c r="N24" i="25449"/>
  <c r="N23" i="25449"/>
  <c r="N11" i="25449"/>
  <c r="N27" i="25449"/>
  <c r="N17" i="25449"/>
  <c r="N14" i="25449"/>
  <c r="N26" i="25449"/>
  <c r="N18" i="25449"/>
  <c r="N22" i="25449"/>
  <c r="N19" i="25449"/>
  <c r="N13" i="25449"/>
  <c r="N7" i="25449"/>
  <c r="N12" i="25449"/>
  <c r="N6" i="25449"/>
  <c r="N9" i="25449"/>
  <c r="N21" i="25449"/>
  <c r="N20" i="25449"/>
  <c r="N16" i="25449"/>
  <c r="N25" i="25449"/>
  <c r="N8" i="25449"/>
  <c r="O22" i="25449"/>
  <c r="O11" i="25449"/>
  <c r="O12" i="25449"/>
  <c r="O13" i="25449"/>
  <c r="O8" i="25449"/>
  <c r="O14" i="25449"/>
  <c r="O24" i="25449"/>
  <c r="O17" i="25449"/>
  <c r="O16" i="25449"/>
  <c r="O20" i="25449"/>
  <c r="O19" i="25449"/>
  <c r="O18" i="25449"/>
  <c r="O21" i="25449"/>
  <c r="O15" i="25449"/>
  <c r="O9" i="25449"/>
  <c r="O23" i="25449"/>
  <c r="O7" i="25449"/>
  <c r="O27" i="25449"/>
  <c r="O10" i="25449"/>
  <c r="O6" i="25449"/>
  <c r="O25" i="25449"/>
  <c r="O26" i="25449"/>
  <c r="O28" i="25449"/>
  <c r="P19" i="25449"/>
  <c r="P27" i="25449"/>
  <c r="P20" i="25449"/>
  <c r="P18" i="25449"/>
  <c r="P8" i="25449"/>
  <c r="P21" i="25449"/>
  <c r="P14" i="25449"/>
  <c r="P22" i="25449"/>
  <c r="P10" i="25449"/>
  <c r="P9" i="25449"/>
  <c r="P25" i="25449"/>
  <c r="P11" i="25449"/>
  <c r="P13" i="25449"/>
  <c r="P23" i="25449"/>
  <c r="P6" i="25449"/>
  <c r="P15" i="25449"/>
  <c r="P16" i="25449"/>
  <c r="P17" i="25449"/>
  <c r="P24" i="25449"/>
  <c r="P12" i="25449"/>
  <c r="P26" i="25449"/>
  <c r="P7" i="25449"/>
  <c r="P28" i="25449"/>
  <c r="Q11" i="25449"/>
  <c r="Q8" i="25449"/>
  <c r="Q14" i="25449"/>
  <c r="Q7" i="25449"/>
  <c r="Q9" i="25449"/>
  <c r="Q6" i="25449"/>
  <c r="Q16" i="25449"/>
  <c r="Q25" i="25449"/>
  <c r="Q22" i="25449"/>
  <c r="Q24" i="25449"/>
  <c r="Q17" i="25449"/>
  <c r="Q27" i="25449"/>
  <c r="Q19" i="25449"/>
  <c r="Q18" i="25449"/>
  <c r="Q10" i="25449"/>
  <c r="Q21" i="25449"/>
  <c r="Q23" i="25449"/>
  <c r="Q13" i="25449"/>
  <c r="Q20" i="25449"/>
  <c r="Q12" i="25449"/>
  <c r="Q15" i="25449"/>
  <c r="Q26" i="25449"/>
  <c r="Q28" i="25449"/>
  <c r="R22" i="25449"/>
  <c r="R25" i="25449"/>
  <c r="R7" i="25449"/>
  <c r="R14" i="25449"/>
  <c r="R13" i="25449"/>
  <c r="R28" i="25449"/>
  <c r="R27" i="25449"/>
  <c r="R18" i="25449"/>
  <c r="R10" i="25449"/>
  <c r="R11" i="25449"/>
  <c r="R21" i="25449"/>
  <c r="R6" i="25449"/>
  <c r="R16" i="25449"/>
  <c r="R8" i="25449"/>
  <c r="R15" i="25449"/>
  <c r="R17" i="25449"/>
  <c r="R26" i="25449"/>
  <c r="R9" i="25449"/>
  <c r="R23" i="25449"/>
  <c r="R19" i="25449"/>
  <c r="R12" i="25449"/>
  <c r="R24" i="25449"/>
  <c r="R20" i="25449"/>
  <c r="S10" i="25449"/>
  <c r="S28" i="25449"/>
  <c r="S27" i="25449"/>
  <c r="S7" i="25449"/>
  <c r="S13" i="25449"/>
  <c r="S20" i="25449"/>
  <c r="S15" i="25449"/>
  <c r="S14" i="25449"/>
  <c r="S17" i="25449"/>
  <c r="S12" i="25449"/>
  <c r="S21" i="25449"/>
  <c r="S18" i="25449"/>
  <c r="S6" i="25449"/>
  <c r="S26" i="25449"/>
  <c r="S23" i="25449"/>
  <c r="S16" i="25449"/>
  <c r="S22" i="25449"/>
  <c r="S8" i="25449"/>
  <c r="S19" i="25449"/>
  <c r="S11" i="25449"/>
  <c r="S9" i="25449"/>
  <c r="S24" i="25449"/>
  <c r="S25" i="25449"/>
  <c r="T19" i="25449"/>
  <c r="T7" i="25449"/>
  <c r="T14" i="25449"/>
  <c r="T18" i="25449"/>
  <c r="T15" i="25449"/>
  <c r="T13" i="25449"/>
  <c r="T25" i="25449"/>
  <c r="T9" i="25449"/>
  <c r="T8" i="25449"/>
  <c r="T26" i="25449"/>
  <c r="T20" i="25449"/>
  <c r="T22" i="25449"/>
  <c r="T23" i="25449"/>
  <c r="T28" i="25449"/>
  <c r="T21" i="25449"/>
  <c r="T16" i="25449"/>
  <c r="T10" i="25449"/>
  <c r="T12" i="25449"/>
  <c r="T6" i="25449"/>
  <c r="T17" i="25449"/>
  <c r="T27" i="25449"/>
  <c r="T11" i="25449"/>
  <c r="T24" i="25449"/>
  <c r="U7" i="25449"/>
  <c r="U20" i="25449"/>
  <c r="U8" i="25449"/>
  <c r="U23" i="25449"/>
  <c r="U17" i="25449"/>
  <c r="U14" i="25449"/>
  <c r="U15" i="25449"/>
  <c r="U6" i="25449"/>
  <c r="U27" i="25449"/>
  <c r="U9" i="25449"/>
  <c r="U12" i="25449"/>
  <c r="U18" i="25449"/>
  <c r="U19" i="25449"/>
  <c r="U10" i="25449"/>
  <c r="U11" i="25449"/>
  <c r="U22" i="25449"/>
  <c r="U13" i="25449"/>
  <c r="U21" i="25449"/>
  <c r="U25" i="25449"/>
  <c r="U28" i="25449"/>
  <c r="U26" i="25449"/>
  <c r="U24" i="25449"/>
  <c r="U16" i="25449"/>
  <c r="V22" i="25449"/>
  <c r="V26" i="25449"/>
  <c r="V17" i="25449"/>
  <c r="V10" i="25449"/>
  <c r="V27" i="25449"/>
  <c r="V11" i="25449"/>
  <c r="V28" i="25449"/>
  <c r="V7" i="25449"/>
  <c r="V23" i="25449"/>
  <c r="V21" i="25449"/>
  <c r="V13" i="25449"/>
  <c r="V25" i="25449"/>
  <c r="V24" i="25449"/>
  <c r="V20" i="25449"/>
  <c r="V14" i="25449"/>
  <c r="V15" i="25449"/>
  <c r="V19" i="25449"/>
  <c r="V12" i="25449"/>
  <c r="V6" i="25449"/>
  <c r="V9" i="25449"/>
  <c r="V18" i="25449"/>
  <c r="V8" i="25449"/>
  <c r="V16" i="25449"/>
  <c r="W8" i="25449"/>
  <c r="W10" i="25449"/>
  <c r="W20" i="25449"/>
  <c r="W9" i="25449"/>
  <c r="W21" i="25449"/>
  <c r="W11" i="25449"/>
  <c r="W18" i="25449"/>
  <c r="W14" i="25449"/>
  <c r="W15" i="25449"/>
  <c r="W17" i="25449"/>
  <c r="W6" i="25449"/>
  <c r="W7" i="25449"/>
  <c r="W25" i="25449"/>
  <c r="W12" i="25449"/>
  <c r="W19" i="25449"/>
  <c r="W26" i="25449"/>
  <c r="W28" i="25449"/>
  <c r="W24" i="25449"/>
  <c r="W22" i="25449"/>
  <c r="W27" i="25449"/>
  <c r="W13" i="25449"/>
  <c r="W23" i="25449"/>
  <c r="W16" i="25449"/>
  <c r="X10" i="25449"/>
  <c r="X27" i="25449"/>
  <c r="X28" i="25449"/>
  <c r="X21" i="25449"/>
  <c r="X20" i="25449"/>
  <c r="X14" i="25449"/>
  <c r="X19" i="25449"/>
  <c r="X25" i="25449"/>
  <c r="X9" i="25449"/>
  <c r="X22" i="25449"/>
  <c r="X8" i="25449"/>
  <c r="X17" i="25449"/>
  <c r="X11" i="25449"/>
  <c r="X12" i="25449"/>
  <c r="X16" i="25449"/>
  <c r="X15" i="25449"/>
  <c r="X18" i="25449"/>
  <c r="X23" i="25449"/>
  <c r="X13" i="25449"/>
  <c r="X7" i="25449"/>
  <c r="X24" i="25449"/>
  <c r="X26" i="25449"/>
  <c r="Y17" i="25449"/>
  <c r="Y19" i="25449"/>
  <c r="Y25" i="25449"/>
  <c r="Y10" i="25449"/>
  <c r="Y18" i="25449"/>
  <c r="Y22" i="25449"/>
  <c r="Y27" i="25449"/>
  <c r="Y12" i="25449"/>
  <c r="Y15" i="25449"/>
  <c r="Y20" i="25449"/>
  <c r="Y14" i="25449"/>
  <c r="Y8" i="25449"/>
  <c r="Y24" i="25449"/>
  <c r="Y6" i="25449"/>
  <c r="Y28" i="25449"/>
  <c r="Y7" i="25449"/>
  <c r="Y23" i="25449"/>
  <c r="Y26" i="25449"/>
  <c r="Y16" i="25449"/>
  <c r="Y9" i="25449"/>
  <c r="Y13" i="25449"/>
  <c r="Y11" i="25449"/>
  <c r="Y21" i="25449"/>
  <c r="Z25" i="25449"/>
  <c r="Z18" i="25449"/>
  <c r="Z16" i="25449"/>
  <c r="Z14" i="25449"/>
  <c r="Z6" i="25449"/>
  <c r="Z9" i="25449"/>
  <c r="Z15" i="25449"/>
  <c r="Z21" i="25449"/>
  <c r="Z27" i="25449"/>
  <c r="Z26" i="25449"/>
  <c r="Z11" i="25449"/>
  <c r="Z17" i="25449"/>
  <c r="Z28" i="25449"/>
  <c r="Z13" i="25449"/>
  <c r="Z7" i="25449"/>
  <c r="Z23" i="25449"/>
  <c r="Z20" i="25449"/>
  <c r="Z12" i="25449"/>
  <c r="Z8" i="25449"/>
  <c r="Z19" i="25449"/>
  <c r="Z24" i="25449"/>
  <c r="Z22" i="25449"/>
  <c r="Z10" i="25449"/>
  <c r="AA16" i="25449"/>
  <c r="AA13" i="25449"/>
  <c r="AA23" i="25449"/>
  <c r="AA19" i="25449"/>
  <c r="AA28" i="25449"/>
  <c r="AA14" i="25449"/>
  <c r="AA26" i="25449"/>
  <c r="AA18" i="25449"/>
  <c r="AA11" i="25449"/>
  <c r="AA21" i="25449"/>
  <c r="AA15" i="25449"/>
  <c r="AA6" i="25449"/>
  <c r="AA12" i="25449"/>
  <c r="AA10" i="25449"/>
  <c r="AA22" i="25449"/>
  <c r="AA17" i="25449"/>
  <c r="AA8" i="25449"/>
  <c r="AA24" i="25449"/>
  <c r="AA7" i="25449"/>
  <c r="AA25" i="25449"/>
  <c r="AA9" i="25449"/>
  <c r="AA27" i="25449"/>
  <c r="AA20" i="25449"/>
  <c r="AB27" i="25449"/>
  <c r="AB26" i="25449"/>
  <c r="AB21" i="25449"/>
  <c r="AB20" i="25449"/>
  <c r="AB13" i="25449"/>
  <c r="AB16" i="25449"/>
  <c r="AB10" i="25449"/>
  <c r="AB28" i="25449"/>
  <c r="AB9" i="25449"/>
  <c r="AB6" i="25449"/>
  <c r="AB8" i="25449"/>
  <c r="AB18" i="25449"/>
  <c r="AB24" i="25449"/>
  <c r="AB25" i="25449"/>
  <c r="AB22" i="25449"/>
  <c r="AB23" i="25449"/>
  <c r="AB19" i="25449"/>
  <c r="AB12" i="25449"/>
  <c r="AB15" i="25449"/>
  <c r="AB11" i="25449"/>
  <c r="AB14" i="25449"/>
  <c r="AB7" i="25449"/>
  <c r="AB17" i="25449"/>
  <c r="AC13" i="25449"/>
  <c r="AC8" i="25449"/>
  <c r="AC27" i="25449"/>
  <c r="AC15" i="25449"/>
  <c r="AC25" i="25449"/>
  <c r="AC16" i="25449"/>
  <c r="AC18" i="25449"/>
  <c r="AC10" i="25449"/>
  <c r="AC11" i="25449"/>
  <c r="AC20" i="25449"/>
  <c r="AC21" i="25449"/>
  <c r="AC17" i="25449"/>
  <c r="AC28" i="25449"/>
  <c r="AC9" i="25449"/>
  <c r="AC26" i="25449"/>
  <c r="AC12" i="25449"/>
  <c r="AC6" i="25449"/>
  <c r="AC24" i="25449"/>
  <c r="AC14" i="25449"/>
  <c r="AC23" i="25449"/>
  <c r="AC19" i="25449"/>
  <c r="AC22" i="25449"/>
  <c r="AC7" i="25449"/>
  <c r="AD13" i="25449"/>
  <c r="AD26" i="25449"/>
  <c r="AD23" i="25449"/>
  <c r="AD15" i="25449"/>
  <c r="AD18" i="25449"/>
  <c r="AD25" i="25449"/>
  <c r="AD22" i="25449"/>
  <c r="AD10" i="25449"/>
  <c r="AD11" i="25449"/>
  <c r="AD27" i="25449"/>
  <c r="AD7" i="25449"/>
  <c r="AD8" i="25449"/>
  <c r="AD20" i="25449"/>
  <c r="AD17" i="25449"/>
  <c r="AD28" i="25449"/>
  <c r="AD6" i="25449"/>
  <c r="AD16" i="25449"/>
  <c r="AD19" i="25449"/>
  <c r="AD12" i="25449"/>
  <c r="AD9" i="25449"/>
  <c r="AD21" i="25449"/>
  <c r="AD14" i="25449"/>
  <c r="AD24" i="25449"/>
  <c r="AE7" i="25449"/>
  <c r="AE8" i="25449"/>
  <c r="AE20" i="25449"/>
  <c r="AE21" i="25449"/>
  <c r="AE28" i="25449"/>
  <c r="AE22" i="25449"/>
  <c r="AE23" i="25449"/>
  <c r="AE10" i="25449"/>
  <c r="AE26" i="25449"/>
  <c r="AE19" i="25449"/>
  <c r="AE12" i="25449"/>
  <c r="AE18" i="25449"/>
  <c r="AE15" i="25449"/>
  <c r="AE27" i="25449"/>
  <c r="AE14" i="25449"/>
  <c r="AE24" i="25449"/>
  <c r="AE6" i="25449"/>
  <c r="AE17" i="25449"/>
  <c r="AE25" i="25449"/>
  <c r="AE11" i="25449"/>
  <c r="AF28" i="25449"/>
  <c r="AF13" i="25449"/>
  <c r="AG13" i="25449"/>
  <c r="AF11" i="25449"/>
  <c r="AG23" i="25449"/>
  <c r="AE13" i="25449"/>
  <c r="AG10" i="25449"/>
  <c r="AF23" i="25449"/>
  <c r="AF18" i="25449"/>
  <c r="AG6" i="25449"/>
  <c r="AG17" i="25449"/>
  <c r="AG28" i="25449"/>
  <c r="AF25" i="25449"/>
  <c r="AF22" i="25449"/>
  <c r="AG9" i="25449"/>
  <c r="AF9" i="25449"/>
  <c r="AG27" i="25449"/>
  <c r="AF24" i="25449"/>
  <c r="AF16" i="25449"/>
  <c r="AF20" i="25449"/>
  <c r="AF6" i="25449"/>
  <c r="AG18" i="25449"/>
  <c r="AF17" i="25449"/>
  <c r="AF10" i="25449"/>
  <c r="AF12" i="25449"/>
  <c r="AG20" i="25449"/>
  <c r="AF27" i="25449"/>
  <c r="AF15" i="25449"/>
  <c r="AF14" i="25449"/>
  <c r="AE16" i="25449"/>
  <c r="AF21" i="25449"/>
  <c r="AG24" i="25449"/>
  <c r="AG14" i="25449"/>
  <c r="AF19" i="25449"/>
  <c r="AE9" i="25449"/>
  <c r="AF26" i="25449"/>
  <c r="AG19" i="2544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André Schmidt</author>
  </authors>
  <commentList>
    <comment ref="M1" authorId="0" shapeId="0" xr:uid="{00000000-0006-0000-0100-000001000000}">
      <text>
        <r>
          <rPr>
            <sz val="11"/>
            <color indexed="81"/>
            <rFont val="Arial"/>
            <family val="2"/>
          </rPr>
          <t>Insert degrees</t>
        </r>
      </text>
    </comment>
    <comment ref="N1" authorId="0" shapeId="0" xr:uid="{00000000-0006-0000-0100-000002000000}">
      <text>
        <r>
          <rPr>
            <sz val="11"/>
            <color indexed="81"/>
            <rFont val="Arial"/>
            <family val="2"/>
          </rPr>
          <t>Insert minutes</t>
        </r>
      </text>
    </comment>
    <comment ref="O2" authorId="0" shapeId="0" xr:uid="{00000000-0006-0000-0100-000003000000}">
      <text>
        <r>
          <rPr>
            <sz val="11"/>
            <color indexed="81"/>
            <rFont val="Arial"/>
            <family val="2"/>
          </rPr>
          <t>Insert decimals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André Schmidt</author>
  </authors>
  <commentList>
    <comment ref="T197" authorId="0" shapeId="0" xr:uid="{00000000-0006-0000-0300-000001000000}">
      <text>
        <r>
          <rPr>
            <sz val="10"/>
            <color indexed="81"/>
            <rFont val="Tahoma"/>
            <family val="2"/>
          </rPr>
          <t>with return to standard time during Ramadan month</t>
        </r>
      </text>
    </comment>
  </commentList>
</comments>
</file>

<file path=xl/sharedStrings.xml><?xml version="1.0" encoding="utf-8"?>
<sst xmlns="http://schemas.openxmlformats.org/spreadsheetml/2006/main" count="1058" uniqueCount="404">
  <si>
    <t>X</t>
  </si>
  <si>
    <t>Y</t>
  </si>
  <si>
    <t>Z</t>
  </si>
  <si>
    <t>H</t>
  </si>
  <si>
    <t>R</t>
  </si>
  <si>
    <t>M</t>
  </si>
  <si>
    <t>A</t>
  </si>
  <si>
    <t>B</t>
  </si>
  <si>
    <t>C</t>
  </si>
  <si>
    <t>D</t>
  </si>
  <si>
    <t>E</t>
  </si>
  <si>
    <t>F</t>
  </si>
  <si>
    <t>G</t>
  </si>
  <si>
    <t>K</t>
  </si>
  <si>
    <t>L</t>
  </si>
  <si>
    <t>N</t>
  </si>
  <si>
    <t>O</t>
  </si>
  <si>
    <t>P</t>
  </si>
  <si>
    <t>Q</t>
  </si>
  <si>
    <t>S</t>
  </si>
  <si>
    <t>T</t>
  </si>
  <si>
    <t>U</t>
  </si>
  <si>
    <t>V</t>
  </si>
  <si>
    <t>W</t>
  </si>
  <si>
    <t>I</t>
  </si>
  <si>
    <t>to convert degrees into decimals and reverse</t>
  </si>
  <si>
    <t>Name of Location</t>
  </si>
  <si>
    <r>
      <t>Latitude</t>
    </r>
    <r>
      <rPr>
        <b/>
        <sz val="10"/>
        <rFont val="Arial"/>
        <family val="2"/>
      </rPr>
      <t xml:space="preserve">
</t>
    </r>
    <r>
      <rPr>
        <sz val="10"/>
        <rFont val="Arial"/>
      </rPr>
      <t>[N = +; S = -]</t>
    </r>
  </si>
  <si>
    <r>
      <t xml:space="preserve">Longitude
</t>
    </r>
    <r>
      <rPr>
        <sz val="10"/>
        <rFont val="Arial"/>
      </rPr>
      <t>[E = +; W = -]</t>
    </r>
  </si>
  <si>
    <t>Day Light Saving Time</t>
  </si>
  <si>
    <t>Ancona, Spain</t>
  </si>
  <si>
    <t>Bremerhaven, Germany</t>
  </si>
  <si>
    <t>Schoenberg, Germany</t>
  </si>
  <si>
    <t>Souda Bay, Greece</t>
  </si>
  <si>
    <t>Wilhelmshaven, Germany</t>
  </si>
  <si>
    <t>Cape of Good Hope, South Afrika</t>
  </si>
  <si>
    <t>Eine Idee Nautik</t>
  </si>
  <si>
    <t>© André Schmidt, Greifswald</t>
  </si>
  <si>
    <t>Standard Time</t>
  </si>
  <si>
    <t>Overview of Timezones</t>
  </si>
  <si>
    <t>By CIA (converted to SVG by Trounce) - CIA World Factbook [1], Public Domain, https://commons.wikimedia.org/w/index.php?curid=1697944</t>
  </si>
  <si>
    <t>Country or territory</t>
  </si>
  <si>
    <t>UTC time offset</t>
  </si>
  <si>
    <t>DST</t>
  </si>
  <si>
    <t>DST period start / end</t>
  </si>
  <si>
    <t>Afghanistan</t>
  </si>
  <si>
    <t>+04:30</t>
  </si>
  <si>
    <t>-</t>
  </si>
  <si>
    <t>Aland Islands (Finland)</t>
  </si>
  <si>
    <t>+02:00</t>
  </si>
  <si>
    <t>+03:00</t>
  </si>
  <si>
    <t>Albania</t>
  </si>
  <si>
    <t>+01:00</t>
  </si>
  <si>
    <t>Algeria</t>
  </si>
  <si>
    <t>American Samoa (USA)</t>
  </si>
  <si>
    <t>−11:00</t>
  </si>
  <si>
    <t>Andorra</t>
  </si>
  <si>
    <t>Angola</t>
  </si>
  <si>
    <t>Anguilla (UK)</t>
  </si>
  <si>
    <t>−04:00</t>
  </si>
  <si>
    <t>Antigua and Barbuda</t>
  </si>
  <si>
    <t>Argentina</t>
  </si>
  <si>
    <t>−03:00</t>
  </si>
  <si>
    <t>Armenia</t>
  </si>
  <si>
    <t>+04:00</t>
  </si>
  <si>
    <t>Aruba (Netherlands)</t>
  </si>
  <si>
    <t>Ascension Island (UK)</t>
  </si>
  <si>
    <t>±00:00</t>
  </si>
  <si>
    <t>Australia, Western Australia (WA)</t>
  </si>
  <si>
    <t>+08:00</t>
  </si>
  <si>
    <t>Australia, South Australia (SA)</t>
  </si>
  <si>
    <t>+09:30</t>
  </si>
  <si>
    <t>+10:30</t>
  </si>
  <si>
    <t>Australia, Northern Territory (NT)</t>
  </si>
  <si>
    <t>Australia, New South Wales (NSW), Tasmania (TAS), Victoria (VIC), Australian Capital Territory (ACT) with Canberra capital city</t>
  </si>
  <si>
    <t>+10:00</t>
  </si>
  <si>
    <t>+11:00</t>
  </si>
  <si>
    <t>Australia, Queensland (QLD)</t>
  </si>
  <si>
    <t>Australia, Lord Howe Island (New South Wales)</t>
  </si>
  <si>
    <t>Australia, Macquarie Island (Tasmania)</t>
  </si>
  <si>
    <t>Austria</t>
  </si>
  <si>
    <t>Azerbaijan</t>
  </si>
  <si>
    <t>Bahamas</t>
  </si>
  <si>
    <t>−05:00</t>
  </si>
  <si>
    <t>Bahrain</t>
  </si>
  <si>
    <t>Bangladesh</t>
  </si>
  <si>
    <t>+06:00</t>
  </si>
  <si>
    <t>Barbados</t>
  </si>
  <si>
    <t>Belarus</t>
  </si>
  <si>
    <t>Belgium</t>
  </si>
  <si>
    <t>Belize</t>
  </si>
  <si>
    <t>−06:00</t>
  </si>
  <si>
    <t>Benin</t>
  </si>
  <si>
    <t>Bermuda (UK)</t>
  </si>
  <si>
    <t>Bhutan</t>
  </si>
  <si>
    <t>Bolivia</t>
  </si>
  <si>
    <t>Bonaire (Netherlands)</t>
  </si>
  <si>
    <t>Bosnia and Herzegovina</t>
  </si>
  <si>
    <t>Botswana</t>
  </si>
  <si>
    <t>Brazil, Acre, Southwest Amazonas</t>
  </si>
  <si>
    <t>Brazil, Most of Amazonas, Rondonia, Roraima</t>
  </si>
  <si>
    <t>Brazil, Mato Grosso do Sul, Mato Grosso</t>
  </si>
  <si>
    <t>Brazil, Alagoas, Amapa, Maranhao, Para, Piaui, Ceara, Sergipe, Paraiba, Pernambuco, Rio Grande do Norte, Bahia, Tocantins</t>
  </si>
  <si>
    <t>Brazil, Distrito Federal, Espirito Santo, Goias, Minas Gerais, Parana, Rio de Janeiro, Rio Grande do Sul, Santa Catarina, Sao Paulo</t>
  </si>
  <si>
    <t>−02:00</t>
  </si>
  <si>
    <t>Brazil, small islands in Atlantic (Fernando de Noronha, Trindade)</t>
  </si>
  <si>
    <t>British Indian Ocean Territory (UK)</t>
  </si>
  <si>
    <t>British Virgin Islands (UK)</t>
  </si>
  <si>
    <t>Brunei</t>
  </si>
  <si>
    <t>Bulgaria</t>
  </si>
  <si>
    <t>Burkina Faso</t>
  </si>
  <si>
    <t>Burundi</t>
  </si>
  <si>
    <t>Cabo Verde</t>
  </si>
  <si>
    <t>−01:00</t>
  </si>
  <si>
    <t>Cambodia</t>
  </si>
  <si>
    <t>+07:00</t>
  </si>
  <si>
    <t>Cameroon</t>
  </si>
  <si>
    <t>Caribbean Netherlands (Netherlands)</t>
  </si>
  <si>
    <t>Cayman Islands (UK)</t>
  </si>
  <si>
    <t>Central African Republic</t>
  </si>
  <si>
    <t>Chad</t>
  </si>
  <si>
    <t>Chatham Islands (New Zealand)</t>
  </si>
  <si>
    <t>+12:45</t>
  </si>
  <si>
    <t>+13:45</t>
  </si>
  <si>
    <t>Chile, main territory</t>
  </si>
  <si>
    <t>Chile, Magallanes Region</t>
  </si>
  <si>
    <t>Chile, Easter Island</t>
  </si>
  <si>
    <t>China</t>
  </si>
  <si>
    <t>Christmas Island (Australia)</t>
  </si>
  <si>
    <t>Cocos (Keeling) Islands (Australia)</t>
  </si>
  <si>
    <t>+06:30</t>
  </si>
  <si>
    <t>Colombia</t>
  </si>
  <si>
    <t>Comoros</t>
  </si>
  <si>
    <t>Congo, Republic of the</t>
  </si>
  <si>
    <t>Congo, Dem. Rep., western part</t>
  </si>
  <si>
    <t>Congo, Dem. Rep., eastern part</t>
  </si>
  <si>
    <t>Cook Islands (New Zealand)</t>
  </si>
  <si>
    <t>−10:00</t>
  </si>
  <si>
    <t>Costa Rica</t>
  </si>
  <si>
    <t>Cote d'Ivoire</t>
  </si>
  <si>
    <t>Croatia</t>
  </si>
  <si>
    <t>Cuba</t>
  </si>
  <si>
    <t>Curacao (Netherlands)</t>
  </si>
  <si>
    <t>Cyprus</t>
  </si>
  <si>
    <t>Czech Republic</t>
  </si>
  <si>
    <t>Denmark</t>
  </si>
  <si>
    <t>Djibouti</t>
  </si>
  <si>
    <t>Dominica</t>
  </si>
  <si>
    <t>Dominican Republic</t>
  </si>
  <si>
    <t>Ecuador, main territory</t>
  </si>
  <si>
    <t>Ecuador, Galapagos Province</t>
  </si>
  <si>
    <t>Egypt</t>
  </si>
  <si>
    <t>El Salvador</t>
  </si>
  <si>
    <t>Equatorial Guinea</t>
  </si>
  <si>
    <t>Eritrea</t>
  </si>
  <si>
    <t>Estonia</t>
  </si>
  <si>
    <t>Ethiopia</t>
  </si>
  <si>
    <t>Falkland Islands (UK)</t>
  </si>
  <si>
    <t>Faroe Islands (Denmark)</t>
  </si>
  <si>
    <t>Fiji</t>
  </si>
  <si>
    <t>+12:00</t>
  </si>
  <si>
    <t>+13:00</t>
  </si>
  <si>
    <t>Finland</t>
  </si>
  <si>
    <t>France</t>
  </si>
  <si>
    <t>French Guiana (France)</t>
  </si>
  <si>
    <t>French Polynesia, Tahiti Island (France)</t>
  </si>
  <si>
    <t>French Polynesia, Marquesas Islands (France)</t>
  </si>
  <si>
    <t>−09:30</t>
  </si>
  <si>
    <t>French Polynesia, Gambier Islands (France)</t>
  </si>
  <si>
    <t>−09:00</t>
  </si>
  <si>
    <t>Gabon</t>
  </si>
  <si>
    <t>Gambia</t>
  </si>
  <si>
    <t>Georgia</t>
  </si>
  <si>
    <t>Germany</t>
  </si>
  <si>
    <t>Ghana</t>
  </si>
  <si>
    <t>Gibraltar (UK)</t>
  </si>
  <si>
    <t>Greece</t>
  </si>
  <si>
    <t>Greenland (Denmark), most of</t>
  </si>
  <si>
    <t>Greenland (Denmark), Thule Air Base</t>
  </si>
  <si>
    <t>Greenland (Denmark), Ittoqqortoormiit</t>
  </si>
  <si>
    <t>Greenland (Denmark), Danmarkshavn, Station Nord</t>
  </si>
  <si>
    <t>Grenada</t>
  </si>
  <si>
    <t>Guadeloupe (France)</t>
  </si>
  <si>
    <t>Guam (USA)</t>
  </si>
  <si>
    <t>Guatemala</t>
  </si>
  <si>
    <t>Guernsey (UK)</t>
  </si>
  <si>
    <t>Guinea</t>
  </si>
  <si>
    <t>Guinea-Bissau</t>
  </si>
  <si>
    <t>Guyana</t>
  </si>
  <si>
    <t>Haiti</t>
  </si>
  <si>
    <t>Honduras</t>
  </si>
  <si>
    <t>Hong Kong (China)</t>
  </si>
  <si>
    <t>Hungary</t>
  </si>
  <si>
    <t>Iceland</t>
  </si>
  <si>
    <t>India</t>
  </si>
  <si>
    <t>+05:30</t>
  </si>
  <si>
    <t>Indonesia, Sumatra Island, Java Island, West Kalimantan, Central Kalimantan</t>
  </si>
  <si>
    <t>Indonesia, Sulawesi Island, Lesser Sunda Islands, North Kalimantan, East Kalimantan, South Kalimantan</t>
  </si>
  <si>
    <t>Indonesia, Maluku Islands, Papua, West Papua</t>
  </si>
  <si>
    <t>+09:00</t>
  </si>
  <si>
    <t>Iran</t>
  </si>
  <si>
    <t>+03:30</t>
  </si>
  <si>
    <t>Iraq</t>
  </si>
  <si>
    <t>Ireland</t>
  </si>
  <si>
    <t>Isle of Man (UK)</t>
  </si>
  <si>
    <t>Israel</t>
  </si>
  <si>
    <t>Italy</t>
  </si>
  <si>
    <t>Jamaica</t>
  </si>
  <si>
    <t>Japan</t>
  </si>
  <si>
    <t>Jersey (UK)</t>
  </si>
  <si>
    <t>Jordan</t>
  </si>
  <si>
    <t>Kazakhstan, western part</t>
  </si>
  <si>
    <t>+05:00</t>
  </si>
  <si>
    <t>Kazakhstan, eastern part</t>
  </si>
  <si>
    <t>Kenya</t>
  </si>
  <si>
    <t>Kerguelen Islands (France)</t>
  </si>
  <si>
    <t>Kiribati, Gilbert Islands</t>
  </si>
  <si>
    <t>Kiribati, Phoenix Islands</t>
  </si>
  <si>
    <t>Kiribati, Line Islands</t>
  </si>
  <si>
    <t>+14:00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</si>
  <si>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</si>
  <si>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</si>
  <si>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</si>
  <si>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</si>
  <si>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</si>
  <si>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</si>
  <si>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</si>
  <si>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</si>
  <si>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</si>
  <si>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</si>
  <si>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</si>
  <si>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</si>
  <si>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(China)</t>
  </si>
  <si>
    <t>Macedonia (FYROM)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</si>
  <si>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</si>
  <si>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</si>
  <si>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</si>
  <si>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</si>
  <si>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</si>
  <si>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</si>
  <si>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</si>
  <si>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 (France)</t>
  </si>
  <si>
    <t>Mauritania</t>
  </si>
  <si>
    <t>Mauritius</t>
  </si>
  <si>
    <t>Mayotte (France)</t>
  </si>
  <si>
    <t>Mexico, most of</t>
  </si>
  <si>
    <t>Mexico, state of Quintana Roo</t>
  </si>
  <si>
    <t>Mexico, states of Baja California Sur, Chihuahua, Nayarit, Sinaloa</t>
  </si>
  <si>
    <t>−07:00</t>
  </si>
  <si>
    <t>Mexico, state of Sonora</t>
  </si>
  <si>
    <t>Mexico, state of Baja California</t>
  </si>
  <si>
    <t>−08:00</t>
  </si>
  <si>
    <t>Micronesia, states of Chuuk and Yap</t>
  </si>
  <si>
    <t>Micronesia, states of Kosrae and Pohnpei</t>
  </si>
  <si>
    <t>Moldova</t>
  </si>
  <si>
    <t>Monaco</t>
  </si>
  <si>
    <t>Mongolia, most of</t>
  </si>
  <si>
    <t>Mongolia, provinces of Khovd, Uvs, Bayan-Olgii</t>
  </si>
  <si>
    <t>Montenegro</t>
  </si>
  <si>
    <t>Montserrat (UK)</t>
  </si>
  <si>
    <t>Morocco</t>
  </si>
  <si>
    <t>Mozambique</t>
  </si>
  <si>
    <t>Myanmar (Burma)</t>
  </si>
  <si>
    <t>Namibia</t>
  </si>
  <si>
    <t>Nauru</t>
  </si>
  <si>
    <t>Nepal</t>
  </si>
  <si>
    <t>+05:45</t>
  </si>
  <si>
    <t>Netherlands</t>
  </si>
  <si>
    <t>New Caledonia (France)</t>
  </si>
  <si>
    <t>New Zealand</t>
  </si>
  <si>
    <t>Nicaragua</t>
  </si>
  <si>
    <t>Niger</t>
  </si>
  <si>
    <t>Nigeria</t>
  </si>
  <si>
    <t>Niue (New Zealand)</t>
  </si>
  <si>
    <t>Norfolk Island (Australia)</t>
  </si>
  <si>
    <t>Northern Mariana Islands (USA)</t>
  </si>
  <si>
    <t>North Korea</t>
  </si>
  <si>
    <t>+08:30</t>
  </si>
  <si>
    <t>Norway</t>
  </si>
  <si>
    <t>Oman</t>
  </si>
  <si>
    <t>Pakistan</t>
  </si>
  <si>
    <t>Palau</t>
  </si>
  <si>
    <t>Palestine</t>
  </si>
  <si>
    <t>Panama</t>
  </si>
  <si>
    <t>Papua New Guinea, most of</t>
  </si>
  <si>
    <t>Papua New Guinea, Bougainville Island</t>
  </si>
  <si>
    <t>Paraguay</t>
  </si>
  <si>
    <t>Peru</t>
  </si>
  <si>
    <t>Philippines</t>
  </si>
  <si>
    <t>Pitcairn Islands (UK)</t>
  </si>
  <si>
    <t>Poland</t>
  </si>
  <si>
    <t>Portugal, main territory</t>
  </si>
  <si>
    <t>Portugal, Azores</t>
  </si>
  <si>
    <t>Puerto Rico (USA)</t>
  </si>
  <si>
    <t>Qatar</t>
  </si>
  <si>
    <t>Reunion (France)</t>
  </si>
  <si>
    <t>Romania</t>
  </si>
  <si>
    <t>Rwanda</t>
  </si>
  <si>
    <t>Saba (Netherlands)</t>
  </si>
  <si>
    <t>Saint Barthelemy (France)</t>
  </si>
  <si>
    <t>Saint Helena (UK)</t>
  </si>
  <si>
    <t>Saint Kitts and Nevis</t>
  </si>
  <si>
    <t>Saint Lucia</t>
  </si>
  <si>
    <t>Saint Martin (France)</t>
  </si>
  <si>
    <t>Saint Pierre and Miquelon (France)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</si>
  <si>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</si>
  <si>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</si>
  <si>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</si>
  <si>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</si>
  <si>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</si>
  <si>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</si>
  <si>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</si>
  <si>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</si>
  <si>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</si>
  <si>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</si>
  <si>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Eustatius (Netherlands)</t>
  </si>
  <si>
    <t>Sint Maarten (Netherlands)</t>
  </si>
  <si>
    <t>Slovakia</t>
  </si>
  <si>
    <t>Slovenia</t>
  </si>
  <si>
    <t>Solomon Islands</t>
  </si>
  <si>
    <t>Somalia</t>
  </si>
  <si>
    <t>South Africa</t>
  </si>
  <si>
    <t>South Georgia Island (UK)</t>
  </si>
  <si>
    <t>South Korea</t>
  </si>
  <si>
    <t>South Sudan</t>
  </si>
  <si>
    <t>Spain, main territory</t>
  </si>
  <si>
    <t>Spain, Canary Islands</t>
  </si>
  <si>
    <t>Sri Lanka</t>
  </si>
  <si>
    <t>Sudan</t>
  </si>
  <si>
    <t>Suriname</t>
  </si>
  <si>
    <t>Svalbard and Jan Mayen (Norway)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</si>
  <si>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</si>
  <si>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</si>
  <si>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</si>
  <si>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</si>
  <si>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</si>
  <si>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</si>
  <si>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</si>
  <si>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</si>
  <si>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Timor-Leste</t>
  </si>
  <si>
    <t>Togo</t>
  </si>
  <si>
    <t>Tokelau (New Zealand)</t>
  </si>
  <si>
    <t>Tonga</t>
  </si>
  <si>
    <t>Trinidad and Tobago</t>
  </si>
  <si>
    <t>Tristan da Cunha (UK)</t>
  </si>
  <si>
    <t>Tunisia</t>
  </si>
  <si>
    <t>Turkey</t>
  </si>
  <si>
    <t>Turkmenistan</t>
  </si>
  <si>
    <t>Turks and Caicos Islands (UK)</t>
  </si>
  <si>
    <t>Tuvalu</t>
  </si>
  <si>
    <t>Uganda</t>
  </si>
  <si>
    <t>Ukraine</t>
  </si>
  <si>
    <t>United Arab Emirates</t>
  </si>
  <si>
    <t>United Kingdom</t>
  </si>
  <si>
    <t>Uruguay</t>
  </si>
  <si>
    <t>US Virgin Islands (USA)</t>
  </si>
  <si>
    <t>Uzbekistan</t>
  </si>
  <si>
    <t>Vanuatu</t>
  </si>
  <si>
    <t>Vatican City (Holy See)</t>
  </si>
  <si>
    <t>Venezuela</t>
  </si>
  <si>
    <t>Vietnam</t>
  </si>
  <si>
    <t>Wake Island (USA)</t>
  </si>
  <si>
    <t>Wallis and Futuna (France)</t>
  </si>
  <si>
    <t>Yemen</t>
  </si>
  <si>
    <t>Zambia</t>
  </si>
  <si>
    <t>Zimbabwe</t>
  </si>
  <si>
    <t>Tableview of All Countries in alphabetical order (as per: 2018-02-08) [source: https://www.countries-ofthe-world.com/world-time-zones.html]</t>
  </si>
  <si>
    <t>Last Sunday in March, 02:00 
Last Sunday in October, 03:00</t>
  </si>
  <si>
    <t>Last Sunday in March, 01:00 
Last Sunday in October, 02:00</t>
  </si>
  <si>
    <t>Last Sunday in March, 03:00 
Last Sunday in October, 04:00</t>
  </si>
  <si>
    <t>1-st Sunday in November, 02:00 
3-rd Sunday in January, 03:00</t>
  </si>
  <si>
    <t>Last Friday in March, 00:00 
Last Friday in October, 00:00</t>
  </si>
  <si>
    <t>Last Sunday in September, 03:00 
1-st Sunday in April, 04:00</t>
  </si>
  <si>
    <t>2-nd Sunday in March, 02:00 
1-st Sunday in November, 02:00</t>
  </si>
  <si>
    <t>Last Sunday in March, 00:00 
Last Sunday in October, 01:00</t>
  </si>
  <si>
    <t>1-st Sunday in October, 00:00 
Last Sunday in March, 00:00</t>
  </si>
  <si>
    <t>Last Saturday in March, 01:00 
Last Saturday in October, 01:00</t>
  </si>
  <si>
    <t>Last Sunday in September, 02:00 
1-st Sunday in April, 03:00</t>
  </si>
  <si>
    <t xml:space="preserve">Last Sunday in March, 02:00 
Last Sunday in October, 03:00 </t>
  </si>
  <si>
    <t>1-st Sunday in April, 02:00 
Last Sunday in October, 02:00</t>
  </si>
  <si>
    <t>Last Sunday in March, 00:00 
Last Sunday in October, 00:00</t>
  </si>
  <si>
    <t>Friday after the last Thursday in March, 00:00 
Last Friday in October, 01:00</t>
  </si>
  <si>
    <t>Friday before the last Sunday in March, 02:00 
Last Sunday in October, 02:00</t>
  </si>
  <si>
    <t>March 21, 00:00 (±1 day) 
September 21, 00:00 (±1 day)</t>
  </si>
  <si>
    <t>2-nd Sunday in March, 02:00 
1-st Sunday in November, 03:00</t>
  </si>
  <si>
    <t>Last Saturday in March, 22:00 
Last Saturday in October, 23:00</t>
  </si>
  <si>
    <t>2-nd Sunday in March, 00:00 
1-st Sunday in November, 01:00</t>
  </si>
  <si>
    <t>2-nd Sunday in August, 22:00 
2-nd Sunday in May, 22:00</t>
  </si>
  <si>
    <t>2-nd Sunday in August, 00:00 
2-nd Sunday in May, 00:00</t>
  </si>
  <si>
    <t>Last Sunday in September, 02:45 
1-st Sunday in April, 03:45</t>
  </si>
  <si>
    <t>3-rd Sunday in October, 00:00 
3-rd Sunday in February, 00:00</t>
  </si>
  <si>
    <t>1-st Sunday in October, 02:00 
1-st Sunday in April, 02:00</t>
  </si>
  <si>
    <t>1-st Sunday in October, 02:00 
1-st Sunday in April, 03:00</t>
  </si>
  <si>
    <t>Search for Country:</t>
  </si>
  <si>
    <t>UTC offset</t>
  </si>
  <si>
    <t>extract hh offset</t>
  </si>
  <si>
    <t>extract hh DST</t>
  </si>
  <si>
    <t>convert offset</t>
  </si>
  <si>
    <t>convert DST</t>
  </si>
  <si>
    <t>Offset to Letter</t>
  </si>
  <si>
    <t>DST to letter</t>
  </si>
  <si>
    <r>
      <t xml:space="preserve">Time Zone: </t>
    </r>
    <r>
      <rPr>
        <sz val="10"/>
        <color rgb="FFC00000"/>
        <rFont val="Arial"/>
        <family val="2"/>
      </rPr>
      <t>for more details see spread sheet: TimeZones</t>
    </r>
  </si>
  <si>
    <t>auto convert into letter code</t>
  </si>
  <si>
    <t>https://eine-idee-nautik.de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</si>
</sst>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"/>
    <numFmt numFmtId="165" formatCode="00&quot;.&quot;"/>
    <numFmt numFmtId="166" formatCode="h:mm;@"/>
    <numFmt numFmtId="167" formatCode="#0;[Red]#0"/>
    <numFmt numFmtId="168" formatCode="00.00&quot;° N&quot;;#00.00&quot;° S&quot;"/>
    <numFmt numFmtId="169" formatCode="000.00&quot;° E&quot;;#000.00&quot;° W&quot;"/>
    <numFmt numFmtId="170" formatCode="[$-409]mmmm"/>
  </numFmts>
  <fonts count="27" x14ac:knownFonts="1">
    <font>
      <sz val="10"/>
      <name val="Arial"/>
    </font>
    <font>
      <sz val="11"/>
      <name val="Arial"/>
      <family val="2"/>
    </font>
    <font>
      <b/>
      <sz val="11"/>
      <name val="Arial"/>
      <family val="2"/>
    </font>
    <font>
      <b/>
      <i/>
      <sz val="12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i/>
      <sz val="14"/>
      <name val="Arial"/>
      <family val="2"/>
    </font>
    <font>
      <b/>
      <i/>
      <sz val="12"/>
      <color indexed="13"/>
      <name val="Arial"/>
      <family val="2"/>
    </font>
    <font>
      <b/>
      <i/>
      <sz val="11"/>
      <name val="Arial"/>
      <family val="2"/>
    </font>
    <font>
      <b/>
      <i/>
      <sz val="12"/>
      <color indexed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0"/>
      <color rgb="FF0000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8"/>
      <name val="Arial"/>
      <family val="2"/>
    </font>
    <font>
      <sz val="11"/>
      <color theme="0" tint="-0.14999847407452621"/>
      <name val="Arial"/>
      <family val="2"/>
    </font>
    <font>
      <u/>
      <sz val="10"/>
      <color theme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1"/>
      <name val="Tahoma"/>
      <family val="2"/>
    </font>
    <font>
      <sz val="10"/>
      <color rgb="FFC0C0C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sz val="8"/>
      <color rgb="FF00B0F0"/>
      <name val="Arial"/>
      <family val="2"/>
    </font>
    <font>
      <sz val="9"/>
      <color indexed="81"/>
      <name val="Tahoma"/>
      <family val="2"/>
    </font>
    <font>
      <sz val="11"/>
      <color indexed="8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65">
    <xf numFmtId="0" fontId="0" fillId="0" borderId="0" xfId="0"/>
    <xf numFmtId="0" fontId="1" fillId="0" borderId="0" xfId="0" applyFont="1" applyFill="1" applyBorder="1" applyAlignment="1" applyProtection="1">
      <alignment vertical="center"/>
    </xf>
    <xf numFmtId="167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20" fontId="4" fillId="0" borderId="4" xfId="0" applyNumberFormat="1" applyFont="1" applyFill="1" applyBorder="1" applyAlignment="1" applyProtection="1">
      <alignment horizontal="center" vertical="center" shrinkToFit="1"/>
    </xf>
    <xf numFmtId="20" fontId="4" fillId="0" borderId="5" xfId="0" applyNumberFormat="1" applyFont="1" applyFill="1" applyBorder="1" applyAlignment="1" applyProtection="1">
      <alignment horizontal="center" vertical="center" shrinkToFit="1"/>
    </xf>
    <xf numFmtId="20" fontId="4" fillId="0" borderId="6" xfId="0" applyNumberFormat="1" applyFont="1" applyFill="1" applyBorder="1" applyAlignment="1" applyProtection="1">
      <alignment horizontal="center" vertical="center" shrinkToFit="1"/>
    </xf>
    <xf numFmtId="20" fontId="4" fillId="0" borderId="7" xfId="0" applyNumberFormat="1" applyFont="1" applyFill="1" applyBorder="1" applyAlignment="1" applyProtection="1">
      <alignment horizontal="center" vertical="center" shrinkToFit="1"/>
    </xf>
    <xf numFmtId="20" fontId="4" fillId="0" borderId="8" xfId="0" applyNumberFormat="1" applyFont="1" applyFill="1" applyBorder="1" applyAlignment="1" applyProtection="1">
      <alignment horizontal="center" vertical="center" shrinkToFit="1"/>
    </xf>
    <xf numFmtId="20" fontId="4" fillId="0" borderId="9" xfId="0" applyNumberFormat="1" applyFont="1" applyFill="1" applyBorder="1" applyAlignment="1" applyProtection="1">
      <alignment horizontal="center" vertical="center" shrinkToFit="1"/>
    </xf>
    <xf numFmtId="0" fontId="5" fillId="0" borderId="0" xfId="0" applyNumberFormat="1" applyFont="1" applyFill="1" applyBorder="1" applyAlignment="1" applyProtection="1">
      <alignment horizontal="center" vertical="center" shrinkToFit="1"/>
    </xf>
    <xf numFmtId="20" fontId="4" fillId="0" borderId="10" xfId="0" applyNumberFormat="1" applyFont="1" applyFill="1" applyBorder="1" applyAlignment="1" applyProtection="1">
      <alignment horizontal="center" vertical="center" shrinkToFit="1"/>
    </xf>
    <xf numFmtId="20" fontId="4" fillId="0" borderId="11" xfId="0" applyNumberFormat="1" applyFont="1" applyFill="1" applyBorder="1" applyAlignment="1" applyProtection="1">
      <alignment horizontal="center" vertical="center" shrinkToFit="1"/>
    </xf>
    <xf numFmtId="20" fontId="4" fillId="0" borderId="12" xfId="0" applyNumberFormat="1" applyFont="1" applyFill="1" applyBorder="1" applyAlignment="1" applyProtection="1">
      <alignment horizontal="center" vertical="center" shrinkToFit="1"/>
    </xf>
    <xf numFmtId="20" fontId="4" fillId="0" borderId="13" xfId="0" applyNumberFormat="1" applyFont="1" applyFill="1" applyBorder="1" applyAlignment="1" applyProtection="1">
      <alignment horizontal="center" vertical="center" shrinkToFit="1"/>
    </xf>
    <xf numFmtId="20" fontId="4" fillId="0" borderId="14" xfId="0" applyNumberFormat="1" applyFont="1" applyFill="1" applyBorder="1" applyAlignment="1" applyProtection="1">
      <alignment horizontal="center" vertical="center" shrinkToFit="1"/>
    </xf>
    <xf numFmtId="20" fontId="4" fillId="0" borderId="15" xfId="0" applyNumberFormat="1" applyFont="1" applyFill="1" applyBorder="1" applyAlignment="1" applyProtection="1">
      <alignment horizontal="center" vertical="center" shrinkToFit="1"/>
    </xf>
    <xf numFmtId="20" fontId="4" fillId="0" borderId="16" xfId="0" applyNumberFormat="1" applyFont="1" applyFill="1" applyBorder="1" applyAlignment="1" applyProtection="1">
      <alignment horizontal="center" vertical="center" shrinkToFit="1"/>
    </xf>
    <xf numFmtId="20" fontId="4" fillId="0" borderId="17" xfId="0" applyNumberFormat="1" applyFont="1" applyFill="1" applyBorder="1" applyAlignment="1" applyProtection="1">
      <alignment horizontal="center" vertical="center" shrinkToFit="1"/>
    </xf>
    <xf numFmtId="0" fontId="3" fillId="5" borderId="27" xfId="0" applyFont="1" applyFill="1" applyBorder="1" applyAlignment="1" applyProtection="1">
      <alignment horizontal="center" vertical="center"/>
      <protection locked="0"/>
    </xf>
    <xf numFmtId="0" fontId="3" fillId="5" borderId="29" xfId="0" applyFont="1" applyFill="1" applyBorder="1" applyAlignment="1" applyProtection="1">
      <alignment horizontal="center" vertical="center"/>
      <protection locked="0"/>
    </xf>
    <xf numFmtId="0" fontId="10" fillId="5" borderId="31" xfId="0" applyFont="1" applyFill="1" applyBorder="1" applyAlignment="1" applyProtection="1">
      <alignment vertical="center"/>
      <protection locked="0"/>
    </xf>
    <xf numFmtId="0" fontId="10" fillId="5" borderId="33" xfId="0" applyFont="1" applyFill="1" applyBorder="1" applyAlignment="1" applyProtection="1">
      <alignment vertical="center"/>
      <protection locked="0"/>
    </xf>
    <xf numFmtId="0" fontId="10" fillId="5" borderId="14" xfId="0" applyFont="1" applyFill="1" applyBorder="1" applyAlignment="1" applyProtection="1">
      <alignment vertical="center"/>
      <protection locked="0"/>
    </xf>
    <xf numFmtId="0" fontId="3" fillId="5" borderId="35" xfId="0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vertical="center"/>
    </xf>
    <xf numFmtId="0" fontId="10" fillId="2" borderId="0" xfId="0" applyFont="1" applyFill="1" applyAlignment="1" applyProtection="1">
      <alignment vertical="center"/>
    </xf>
    <xf numFmtId="0" fontId="3" fillId="2" borderId="28" xfId="0" applyFont="1" applyFill="1" applyBorder="1" applyAlignment="1" applyProtection="1">
      <alignment horizontal="center" vertical="center"/>
    </xf>
    <xf numFmtId="0" fontId="3" fillId="2" borderId="3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left" vertical="center" indent="1"/>
    </xf>
    <xf numFmtId="0" fontId="10" fillId="2" borderId="0" xfId="0" applyFont="1" applyFill="1" applyBorder="1" applyAlignment="1" applyProtection="1">
      <alignment vertical="center"/>
    </xf>
    <xf numFmtId="0" fontId="3" fillId="2" borderId="36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11" fillId="2" borderId="32" xfId="0" applyFont="1" applyFill="1" applyBorder="1" applyAlignment="1" applyProtection="1">
      <alignment horizontal="center" vertical="center"/>
    </xf>
    <xf numFmtId="0" fontId="11" fillId="2" borderId="34" xfId="0" applyFont="1" applyFill="1" applyBorder="1" applyAlignment="1" applyProtection="1">
      <alignment horizontal="center" vertical="center"/>
    </xf>
    <xf numFmtId="0" fontId="11" fillId="2" borderId="37" xfId="0" applyFont="1" applyFill="1" applyBorder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168" fontId="10" fillId="5" borderId="24" xfId="0" applyNumberFormat="1" applyFont="1" applyFill="1" applyBorder="1" applyAlignment="1" applyProtection="1">
      <alignment horizontal="center" vertical="center"/>
      <protection locked="0"/>
    </xf>
    <xf numFmtId="169" fontId="10" fillId="5" borderId="24" xfId="0" applyNumberFormat="1" applyFont="1" applyFill="1" applyBorder="1" applyAlignment="1" applyProtection="1">
      <alignment horizontal="center" vertical="center"/>
      <protection locked="0"/>
    </xf>
    <xf numFmtId="168" fontId="10" fillId="5" borderId="11" xfId="0" applyNumberFormat="1" applyFont="1" applyFill="1" applyBorder="1" applyAlignment="1" applyProtection="1">
      <alignment horizontal="center" vertical="center"/>
      <protection locked="0"/>
    </xf>
    <xf numFmtId="169" fontId="10" fillId="5" borderId="11" xfId="0" applyNumberFormat="1" applyFont="1" applyFill="1" applyBorder="1" applyAlignment="1" applyProtection="1">
      <alignment horizontal="center" vertical="center"/>
      <protection locked="0"/>
    </xf>
    <xf numFmtId="168" fontId="10" fillId="5" borderId="8" xfId="0" applyNumberFormat="1" applyFont="1" applyFill="1" applyBorder="1" applyAlignment="1" applyProtection="1">
      <alignment horizontal="center" vertical="center"/>
      <protection locked="0"/>
    </xf>
    <xf numFmtId="169" fontId="10" fillId="5" borderId="8" xfId="0" applyNumberFormat="1" applyFont="1" applyFill="1" applyBorder="1" applyAlignment="1" applyProtection="1">
      <alignment horizontal="center" vertical="center"/>
      <protection locked="0"/>
    </xf>
    <xf numFmtId="168" fontId="10" fillId="2" borderId="0" xfId="0" applyNumberFormat="1" applyFont="1" applyFill="1" applyAlignment="1" applyProtection="1">
      <alignment horizontal="center" vertical="center"/>
    </xf>
    <xf numFmtId="169" fontId="10" fillId="2" borderId="0" xfId="0" applyNumberFormat="1" applyFont="1" applyFill="1" applyAlignment="1" applyProtection="1">
      <alignment horizontal="center" vertical="center"/>
    </xf>
    <xf numFmtId="0" fontId="10" fillId="2" borderId="0" xfId="0" applyFont="1" applyFill="1" applyAlignment="1" applyProtection="1">
      <alignment horizontal="center" vertical="center"/>
    </xf>
    <xf numFmtId="0" fontId="10" fillId="4" borderId="25" xfId="0" applyFont="1" applyFill="1" applyBorder="1" applyAlignment="1" applyProtection="1">
      <alignment horizontal="center" vertical="center"/>
      <protection locked="0"/>
    </xf>
    <xf numFmtId="0" fontId="10" fillId="4" borderId="26" xfId="0" applyFont="1" applyFill="1" applyBorder="1" applyAlignment="1" applyProtection="1">
      <alignment horizontal="center" vertical="center"/>
      <protection locked="0"/>
    </xf>
    <xf numFmtId="0" fontId="10" fillId="3" borderId="24" xfId="0" applyFont="1" applyFill="1" applyBorder="1" applyAlignment="1" applyProtection="1">
      <alignment horizontal="center" vertical="center"/>
    </xf>
    <xf numFmtId="0" fontId="10" fillId="3" borderId="25" xfId="0" applyFont="1" applyFill="1" applyBorder="1" applyAlignment="1" applyProtection="1">
      <alignment horizontal="center" vertical="center"/>
    </xf>
    <xf numFmtId="0" fontId="10" fillId="3" borderId="26" xfId="0" applyFont="1" applyFill="1" applyBorder="1" applyAlignment="1" applyProtection="1">
      <alignment horizontal="center" vertical="center"/>
    </xf>
    <xf numFmtId="0" fontId="10" fillId="4" borderId="24" xfId="0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horizontal="center" vertical="center"/>
    </xf>
    <xf numFmtId="0" fontId="1" fillId="7" borderId="0" xfId="0" applyFont="1" applyFill="1" applyBorder="1" applyAlignment="1" applyProtection="1">
      <alignment vertical="center"/>
    </xf>
    <xf numFmtId="164" fontId="1" fillId="7" borderId="0" xfId="0" applyNumberFormat="1" applyFont="1" applyFill="1" applyBorder="1" applyAlignment="1" applyProtection="1">
      <alignment vertical="center"/>
    </xf>
    <xf numFmtId="14" fontId="1" fillId="7" borderId="0" xfId="0" applyNumberFormat="1" applyFont="1" applyFill="1" applyBorder="1" applyAlignment="1" applyProtection="1">
      <alignment vertical="center"/>
    </xf>
    <xf numFmtId="0" fontId="7" fillId="7" borderId="0" xfId="0" applyFont="1" applyFill="1" applyBorder="1" applyAlignment="1" applyProtection="1">
      <alignment vertical="center"/>
    </xf>
    <xf numFmtId="0" fontId="9" fillId="7" borderId="0" xfId="0" applyFont="1" applyFill="1" applyBorder="1" applyAlignment="1" applyProtection="1">
      <alignment vertical="center"/>
    </xf>
    <xf numFmtId="0" fontId="1" fillId="7" borderId="0" xfId="0" applyNumberFormat="1" applyFont="1" applyFill="1" applyBorder="1" applyAlignment="1" applyProtection="1">
      <alignment vertical="center"/>
    </xf>
    <xf numFmtId="166" fontId="5" fillId="7" borderId="0" xfId="0" applyNumberFormat="1" applyFont="1" applyFill="1" applyBorder="1" applyAlignment="1" applyProtection="1">
      <alignment vertical="center"/>
    </xf>
    <xf numFmtId="0" fontId="9" fillId="7" borderId="0" xfId="0" applyNumberFormat="1" applyFont="1" applyFill="1" applyBorder="1" applyAlignment="1" applyProtection="1">
      <alignment vertical="center"/>
    </xf>
    <xf numFmtId="164" fontId="8" fillId="0" borderId="0" xfId="0" applyNumberFormat="1" applyFont="1" applyFill="1" applyBorder="1" applyAlignment="1" applyProtection="1">
      <alignment vertical="center"/>
    </xf>
    <xf numFmtId="165" fontId="1" fillId="0" borderId="3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0" borderId="2" xfId="0" applyNumberFormat="1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vertical="center"/>
    </xf>
    <xf numFmtId="0" fontId="1" fillId="6" borderId="43" xfId="0" applyFont="1" applyFill="1" applyBorder="1" applyAlignment="1" applyProtection="1">
      <alignment vertical="center"/>
    </xf>
    <xf numFmtId="0" fontId="9" fillId="6" borderId="44" xfId="0" applyNumberFormat="1" applyFont="1" applyFill="1" applyBorder="1" applyAlignment="1" applyProtection="1">
      <alignment horizontal="center" vertical="center"/>
      <protection locked="0"/>
    </xf>
    <xf numFmtId="0" fontId="1" fillId="6" borderId="45" xfId="0" applyFont="1" applyFill="1" applyBorder="1" applyAlignment="1" applyProtection="1">
      <alignment vertical="center"/>
    </xf>
    <xf numFmtId="0" fontId="13" fillId="2" borderId="46" xfId="0" applyFont="1" applyFill="1" applyBorder="1" applyAlignment="1" applyProtection="1">
      <alignment horizontal="left" vertical="center" indent="1"/>
    </xf>
    <xf numFmtId="0" fontId="13" fillId="2" borderId="47" xfId="0" applyFont="1" applyFill="1" applyBorder="1" applyAlignment="1" applyProtection="1">
      <alignment horizontal="left" vertical="center" indent="1"/>
    </xf>
    <xf numFmtId="0" fontId="13" fillId="2" borderId="48" xfId="0" applyFont="1" applyFill="1" applyBorder="1" applyAlignment="1" applyProtection="1">
      <alignment horizontal="left" vertical="center" indent="1"/>
    </xf>
    <xf numFmtId="0" fontId="13" fillId="2" borderId="47" xfId="0" applyFont="1" applyFill="1" applyBorder="1" applyAlignment="1" applyProtection="1">
      <alignment horizontal="center" vertical="center"/>
    </xf>
    <xf numFmtId="0" fontId="13" fillId="2" borderId="46" xfId="0" applyFont="1" applyFill="1" applyBorder="1" applyAlignment="1" applyProtection="1">
      <alignment horizontal="center" vertical="center"/>
    </xf>
    <xf numFmtId="0" fontId="21" fillId="12" borderId="0" xfId="0" applyFont="1" applyFill="1" applyBorder="1" applyAlignment="1" applyProtection="1">
      <alignment horizontal="left" vertical="center" indent="1"/>
    </xf>
    <xf numFmtId="0" fontId="19" fillId="2" borderId="0" xfId="0" applyFont="1" applyFill="1" applyBorder="1" applyAlignment="1" applyProtection="1">
      <alignment horizontal="left" vertical="center" indent="1"/>
    </xf>
    <xf numFmtId="0" fontId="1" fillId="7" borderId="0" xfId="0" applyFont="1" applyFill="1" applyBorder="1" applyAlignment="1" applyProtection="1">
      <alignment vertical="center"/>
      <protection locked="0"/>
    </xf>
    <xf numFmtId="0" fontId="11" fillId="10" borderId="0" xfId="0" applyFont="1" applyFill="1" applyAlignment="1" applyProtection="1">
      <alignment vertical="center"/>
    </xf>
    <xf numFmtId="0" fontId="10" fillId="5" borderId="51" xfId="0" applyFont="1" applyFill="1" applyBorder="1" applyAlignment="1" applyProtection="1">
      <alignment vertical="center"/>
      <protection locked="0"/>
    </xf>
    <xf numFmtId="168" fontId="10" fillId="5" borderId="16" xfId="0" applyNumberFormat="1" applyFont="1" applyFill="1" applyBorder="1" applyAlignment="1" applyProtection="1">
      <alignment horizontal="center" vertical="center"/>
      <protection locked="0"/>
    </xf>
    <xf numFmtId="169" fontId="10" fillId="5" borderId="16" xfId="0" applyNumberFormat="1" applyFont="1" applyFill="1" applyBorder="1" applyAlignment="1" applyProtection="1">
      <alignment horizontal="center" vertical="center"/>
      <protection locked="0"/>
    </xf>
    <xf numFmtId="0" fontId="3" fillId="5" borderId="52" xfId="0" applyFont="1" applyFill="1" applyBorder="1" applyAlignment="1" applyProtection="1">
      <alignment horizontal="center" vertical="center"/>
      <protection locked="0"/>
    </xf>
    <xf numFmtId="0" fontId="3" fillId="2" borderId="53" xfId="0" applyFont="1" applyFill="1" applyBorder="1" applyAlignment="1" applyProtection="1">
      <alignment horizontal="center" vertical="center"/>
    </xf>
    <xf numFmtId="0" fontId="11" fillId="2" borderId="54" xfId="0" applyFont="1" applyFill="1" applyBorder="1" applyAlignment="1" applyProtection="1">
      <alignment horizontal="center" vertical="center"/>
    </xf>
    <xf numFmtId="0" fontId="11" fillId="13" borderId="0" xfId="0" applyFont="1" applyFill="1" applyAlignment="1" applyProtection="1">
      <alignment vertical="center"/>
    </xf>
    <xf numFmtId="0" fontId="10" fillId="13" borderId="0" xfId="0" applyFont="1" applyFill="1" applyAlignment="1" applyProtection="1">
      <alignment vertical="center"/>
    </xf>
    <xf numFmtId="0" fontId="13" fillId="13" borderId="0" xfId="0" applyFont="1" applyFill="1" applyBorder="1" applyAlignment="1" applyProtection="1">
      <alignment horizontal="left" vertical="center" indent="1"/>
    </xf>
    <xf numFmtId="0" fontId="10" fillId="13" borderId="0" xfId="0" applyFont="1" applyFill="1" applyBorder="1" applyAlignment="1" applyProtection="1">
      <alignment horizontal="center" vertical="center"/>
    </xf>
    <xf numFmtId="0" fontId="10" fillId="13" borderId="0" xfId="0" applyFont="1" applyFill="1" applyBorder="1" applyAlignment="1" applyProtection="1">
      <alignment vertical="center"/>
    </xf>
    <xf numFmtId="0" fontId="3" fillId="13" borderId="25" xfId="0" applyFont="1" applyFill="1" applyBorder="1" applyAlignment="1" applyProtection="1">
      <alignment vertical="center"/>
    </xf>
    <xf numFmtId="0" fontId="3" fillId="13" borderId="26" xfId="0" applyFont="1" applyFill="1" applyBorder="1" applyAlignment="1" applyProtection="1">
      <alignment vertical="center"/>
    </xf>
    <xf numFmtId="0" fontId="3" fillId="13" borderId="49" xfId="0" applyFont="1" applyFill="1" applyBorder="1" applyAlignment="1" applyProtection="1">
      <alignment vertical="center"/>
    </xf>
    <xf numFmtId="0" fontId="11" fillId="2" borderId="55" xfId="0" applyFont="1" applyFill="1" applyBorder="1" applyAlignment="1" applyProtection="1">
      <alignment horizontal="left" vertical="center"/>
    </xf>
    <xf numFmtId="0" fontId="11" fillId="2" borderId="56" xfId="0" applyFont="1" applyFill="1" applyBorder="1" applyAlignment="1" applyProtection="1">
      <alignment horizontal="left" vertical="center"/>
    </xf>
    <xf numFmtId="168" fontId="11" fillId="2" borderId="5" xfId="0" applyNumberFormat="1" applyFont="1" applyFill="1" applyBorder="1" applyAlignment="1" applyProtection="1">
      <alignment horizontal="center" vertical="center" wrapText="1"/>
    </xf>
    <xf numFmtId="168" fontId="11" fillId="2" borderId="8" xfId="0" applyNumberFormat="1" applyFont="1" applyFill="1" applyBorder="1" applyAlignment="1" applyProtection="1">
      <alignment horizontal="center" vertical="center" wrapText="1"/>
    </xf>
    <xf numFmtId="0" fontId="13" fillId="2" borderId="41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center" vertical="center"/>
    </xf>
    <xf numFmtId="0" fontId="13" fillId="2" borderId="42" xfId="0" applyFont="1" applyFill="1" applyBorder="1" applyAlignment="1" applyProtection="1">
      <alignment horizontal="center" vertical="center"/>
    </xf>
    <xf numFmtId="0" fontId="17" fillId="2" borderId="43" xfId="1" quotePrefix="1" applyFont="1" applyFill="1" applyBorder="1" applyAlignment="1" applyProtection="1">
      <alignment horizontal="center" vertical="center"/>
    </xf>
    <xf numFmtId="0" fontId="17" fillId="2" borderId="44" xfId="1" quotePrefix="1" applyFont="1" applyFill="1" applyBorder="1" applyAlignment="1" applyProtection="1">
      <alignment horizontal="center" vertical="center"/>
    </xf>
    <xf numFmtId="0" fontId="17" fillId="2" borderId="45" xfId="1" quotePrefix="1" applyFont="1" applyFill="1" applyBorder="1" applyAlignment="1" applyProtection="1">
      <alignment horizontal="center" vertical="center"/>
    </xf>
    <xf numFmtId="0" fontId="10" fillId="8" borderId="24" xfId="0" quotePrefix="1" applyNumberFormat="1" applyFont="1" applyFill="1" applyBorder="1" applyAlignment="1" applyProtection="1">
      <alignment horizontal="center" vertical="center"/>
      <protection locked="0"/>
    </xf>
    <xf numFmtId="0" fontId="24" fillId="13" borderId="49" xfId="0" applyFont="1" applyFill="1" applyBorder="1" applyAlignment="1" applyProtection="1">
      <alignment horizontal="center"/>
    </xf>
    <xf numFmtId="0" fontId="23" fillId="13" borderId="50" xfId="0" applyFont="1" applyFill="1" applyBorder="1" applyAlignment="1" applyProtection="1">
      <alignment horizontal="center"/>
    </xf>
    <xf numFmtId="0" fontId="13" fillId="2" borderId="38" xfId="0" quotePrefix="1" applyFont="1" applyFill="1" applyBorder="1" applyAlignment="1" applyProtection="1">
      <alignment horizontal="center" vertical="center"/>
    </xf>
    <xf numFmtId="0" fontId="13" fillId="2" borderId="39" xfId="0" quotePrefix="1" applyFont="1" applyFill="1" applyBorder="1" applyAlignment="1" applyProtection="1">
      <alignment horizontal="center" vertical="center"/>
    </xf>
    <xf numFmtId="0" fontId="13" fillId="2" borderId="40" xfId="0" quotePrefix="1" applyFont="1" applyFill="1" applyBorder="1" applyAlignment="1" applyProtection="1">
      <alignment horizontal="center" vertical="center"/>
    </xf>
    <xf numFmtId="0" fontId="10" fillId="13" borderId="0" xfId="0" applyFont="1" applyFill="1" applyAlignment="1" applyProtection="1">
      <alignment horizontal="center" vertical="center"/>
    </xf>
    <xf numFmtId="0" fontId="13" fillId="13" borderId="0" xfId="0" quotePrefix="1" applyFont="1" applyFill="1" applyBorder="1" applyAlignment="1" applyProtection="1">
      <alignment horizontal="left" vertical="center"/>
    </xf>
    <xf numFmtId="0" fontId="13" fillId="2" borderId="0" xfId="0" quotePrefix="1" applyFont="1" applyFill="1" applyBorder="1" applyAlignment="1" applyProtection="1">
      <alignment horizontal="left" vertical="center"/>
    </xf>
    <xf numFmtId="0" fontId="3" fillId="13" borderId="24" xfId="0" applyFont="1" applyFill="1" applyBorder="1" applyAlignment="1" applyProtection="1">
      <alignment horizontal="left" vertical="center"/>
    </xf>
    <xf numFmtId="0" fontId="10" fillId="14" borderId="24" xfId="0" applyFont="1" applyFill="1" applyBorder="1" applyAlignment="1" applyProtection="1">
      <alignment horizontal="center" vertical="center"/>
    </xf>
    <xf numFmtId="0" fontId="10" fillId="13" borderId="24" xfId="0" applyFont="1" applyFill="1" applyBorder="1" applyAlignment="1" applyProtection="1">
      <alignment horizontal="center" vertical="center" wrapText="1"/>
    </xf>
    <xf numFmtId="0" fontId="3" fillId="13" borderId="24" xfId="0" applyFont="1" applyFill="1" applyBorder="1" applyAlignment="1" applyProtection="1">
      <alignment vertical="center"/>
    </xf>
    <xf numFmtId="0" fontId="10" fillId="13" borderId="11" xfId="0" applyFont="1" applyFill="1" applyBorder="1" applyAlignment="1" applyProtection="1">
      <alignment horizontal="center" vertical="center"/>
    </xf>
    <xf numFmtId="169" fontId="11" fillId="2" borderId="5" xfId="0" applyNumberFormat="1" applyFont="1" applyFill="1" applyBorder="1" applyAlignment="1" applyProtection="1">
      <alignment horizontal="center" vertical="center" wrapText="1"/>
    </xf>
    <xf numFmtId="169" fontId="11" fillId="2" borderId="8" xfId="0" applyNumberFormat="1" applyFont="1" applyFill="1" applyBorder="1" applyAlignment="1" applyProtection="1">
      <alignment horizontal="center" vertical="center" wrapText="1"/>
    </xf>
    <xf numFmtId="0" fontId="10" fillId="2" borderId="0" xfId="0" applyFont="1" applyFill="1" applyAlignment="1" applyProtection="1">
      <alignment horizontal="left" vertical="center" wrapText="1"/>
    </xf>
    <xf numFmtId="0" fontId="15" fillId="2" borderId="5" xfId="0" applyFont="1" applyFill="1" applyBorder="1" applyAlignment="1" applyProtection="1">
      <alignment horizontal="center" vertical="center" wrapText="1"/>
    </xf>
    <xf numFmtId="0" fontId="15" fillId="2" borderId="6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0" fillId="13" borderId="25" xfId="0" applyFont="1" applyFill="1" applyBorder="1" applyAlignment="1" applyProtection="1">
      <alignment horizontal="center" vertical="center"/>
    </xf>
    <xf numFmtId="0" fontId="10" fillId="13" borderId="49" xfId="0" applyFont="1" applyFill="1" applyBorder="1" applyAlignment="1" applyProtection="1">
      <alignment horizontal="center" vertical="center"/>
    </xf>
    <xf numFmtId="0" fontId="10" fillId="13" borderId="26" xfId="0" applyFont="1" applyFill="1" applyBorder="1" applyAlignment="1" applyProtection="1">
      <alignment horizontal="center" vertical="center"/>
    </xf>
    <xf numFmtId="170" fontId="2" fillId="0" borderId="18" xfId="0" applyNumberFormat="1" applyFont="1" applyFill="1" applyBorder="1" applyAlignment="1" applyProtection="1">
      <alignment horizontal="left" vertical="center"/>
    </xf>
    <xf numFmtId="170" fontId="2" fillId="0" borderId="19" xfId="0" applyNumberFormat="1" applyFont="1" applyFill="1" applyBorder="1" applyAlignment="1" applyProtection="1">
      <alignment horizontal="left" vertical="center"/>
    </xf>
    <xf numFmtId="170" fontId="2" fillId="0" borderId="20" xfId="0" applyNumberFormat="1" applyFont="1" applyFill="1" applyBorder="1" applyAlignment="1" applyProtection="1">
      <alignment horizontal="left" vertical="center"/>
    </xf>
    <xf numFmtId="170" fontId="2" fillId="0" borderId="21" xfId="0" applyNumberFormat="1" applyFont="1" applyFill="1" applyBorder="1" applyAlignment="1" applyProtection="1">
      <alignment horizontal="left" vertical="center"/>
    </xf>
    <xf numFmtId="0" fontId="9" fillId="6" borderId="38" xfId="0" applyFont="1" applyFill="1" applyBorder="1" applyAlignment="1" applyProtection="1">
      <alignment horizontal="center" vertical="center" shrinkToFit="1"/>
      <protection locked="0"/>
    </xf>
    <xf numFmtId="0" fontId="9" fillId="6" borderId="39" xfId="0" applyFont="1" applyFill="1" applyBorder="1" applyAlignment="1" applyProtection="1">
      <alignment horizontal="center" vertical="center" shrinkToFit="1"/>
      <protection locked="0"/>
    </xf>
    <xf numFmtId="0" fontId="9" fillId="6" borderId="40" xfId="0" applyFont="1" applyFill="1" applyBorder="1" applyAlignment="1" applyProtection="1">
      <alignment horizontal="center" vertical="center" shrinkToFit="1"/>
      <protection locked="0"/>
    </xf>
    <xf numFmtId="0" fontId="7" fillId="7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 shrinkToFit="1"/>
    </xf>
    <xf numFmtId="170" fontId="2" fillId="0" borderId="22" xfId="0" applyNumberFormat="1" applyFont="1" applyFill="1" applyBorder="1" applyAlignment="1" applyProtection="1">
      <alignment horizontal="left" vertical="center"/>
    </xf>
    <xf numFmtId="170" fontId="2" fillId="0" borderId="23" xfId="0" applyNumberFormat="1" applyFont="1" applyFill="1" applyBorder="1" applyAlignment="1" applyProtection="1">
      <alignment horizontal="left" vertical="center"/>
    </xf>
    <xf numFmtId="0" fontId="17" fillId="7" borderId="43" xfId="1" quotePrefix="1" applyFont="1" applyFill="1" applyBorder="1" applyAlignment="1" applyProtection="1">
      <alignment horizontal="center" vertical="center"/>
    </xf>
    <xf numFmtId="0" fontId="17" fillId="7" borderId="44" xfId="1" quotePrefix="1" applyFont="1" applyFill="1" applyBorder="1" applyAlignment="1" applyProtection="1">
      <alignment horizontal="center" vertical="center"/>
    </xf>
    <xf numFmtId="0" fontId="17" fillId="7" borderId="45" xfId="1" quotePrefix="1" applyFont="1" applyFill="1" applyBorder="1" applyAlignment="1" applyProtection="1">
      <alignment horizontal="center" vertical="center"/>
    </xf>
    <xf numFmtId="0" fontId="13" fillId="7" borderId="41" xfId="0" applyFont="1" applyFill="1" applyBorder="1" applyAlignment="1" applyProtection="1">
      <alignment horizontal="center" vertical="center"/>
    </xf>
    <xf numFmtId="0" fontId="13" fillId="7" borderId="0" xfId="0" applyFont="1" applyFill="1" applyBorder="1" applyAlignment="1" applyProtection="1">
      <alignment horizontal="center" vertical="center"/>
    </xf>
    <xf numFmtId="0" fontId="13" fillId="7" borderId="42" xfId="0" applyFont="1" applyFill="1" applyBorder="1" applyAlignment="1" applyProtection="1">
      <alignment horizontal="center" vertical="center"/>
    </xf>
    <xf numFmtId="0" fontId="13" fillId="7" borderId="38" xfId="0" quotePrefix="1" applyFont="1" applyFill="1" applyBorder="1" applyAlignment="1" applyProtection="1">
      <alignment horizontal="center" vertical="center"/>
    </xf>
    <xf numFmtId="0" fontId="13" fillId="7" borderId="39" xfId="0" quotePrefix="1" applyFont="1" applyFill="1" applyBorder="1" applyAlignment="1" applyProtection="1">
      <alignment horizontal="center" vertical="center"/>
    </xf>
    <xf numFmtId="0" fontId="13" fillId="7" borderId="40" xfId="0" quotePrefix="1" applyFont="1" applyFill="1" applyBorder="1" applyAlignment="1" applyProtection="1">
      <alignment horizontal="center" vertical="center"/>
    </xf>
    <xf numFmtId="0" fontId="18" fillId="2" borderId="0" xfId="0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 applyProtection="1">
      <alignment horizontal="left" vertical="center"/>
    </xf>
    <xf numFmtId="0" fontId="14" fillId="9" borderId="24" xfId="0" applyFont="1" applyFill="1" applyBorder="1" applyAlignment="1" applyProtection="1">
      <alignment horizontal="center" vertical="center"/>
    </xf>
    <xf numFmtId="0" fontId="13" fillId="8" borderId="25" xfId="0" quotePrefix="1" applyFont="1" applyFill="1" applyBorder="1" applyAlignment="1" applyProtection="1">
      <alignment horizontal="center" vertical="center"/>
    </xf>
    <xf numFmtId="0" fontId="13" fillId="8" borderId="49" xfId="0" applyFont="1" applyFill="1" applyBorder="1" applyAlignment="1" applyProtection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</xf>
    <xf numFmtId="0" fontId="13" fillId="8" borderId="25" xfId="0" applyFont="1" applyFill="1" applyBorder="1" applyAlignment="1" applyProtection="1">
      <alignment horizontal="left" vertical="center" wrapText="1"/>
    </xf>
    <xf numFmtId="0" fontId="13" fillId="8" borderId="49" xfId="0" applyFont="1" applyFill="1" applyBorder="1" applyAlignment="1" applyProtection="1">
      <alignment horizontal="left" vertical="center" wrapText="1"/>
    </xf>
    <xf numFmtId="0" fontId="13" fillId="8" borderId="26" xfId="0" applyFont="1" applyFill="1" applyBorder="1" applyAlignment="1" applyProtection="1">
      <alignment horizontal="left" vertical="center" wrapText="1"/>
    </xf>
    <xf numFmtId="0" fontId="13" fillId="8" borderId="25" xfId="0" applyFont="1" applyFill="1" applyBorder="1" applyAlignment="1" applyProtection="1">
      <alignment horizontal="center" vertical="center"/>
    </xf>
    <xf numFmtId="0" fontId="13" fillId="11" borderId="25" xfId="0" applyFont="1" applyFill="1" applyBorder="1" applyAlignment="1" applyProtection="1">
      <alignment horizontal="left" vertical="center" wrapText="1"/>
    </xf>
    <xf numFmtId="0" fontId="13" fillId="11" borderId="49" xfId="0" applyFont="1" applyFill="1" applyBorder="1" applyAlignment="1" applyProtection="1">
      <alignment horizontal="left" vertical="center" wrapText="1"/>
    </xf>
    <xf numFmtId="0" fontId="13" fillId="11" borderId="26" xfId="0" applyFont="1" applyFill="1" applyBorder="1" applyAlignment="1" applyProtection="1">
      <alignment horizontal="left" vertical="center" wrapText="1"/>
    </xf>
    <xf numFmtId="0" fontId="13" fillId="11" borderId="25" xfId="0" applyFont="1" applyFill="1" applyBorder="1" applyAlignment="1" applyProtection="1">
      <alignment horizontal="center" vertical="center"/>
    </xf>
    <xf numFmtId="0" fontId="13" fillId="11" borderId="49" xfId="0" applyFont="1" applyFill="1" applyBorder="1" applyAlignment="1" applyProtection="1">
      <alignment horizontal="center" vertical="center"/>
    </xf>
    <xf numFmtId="0" fontId="13" fillId="11" borderId="26" xfId="0" applyFont="1" applyFill="1" applyBorder="1" applyAlignment="1" applyProtection="1">
      <alignment horizontal="center" vertical="center"/>
    </xf>
    <xf numFmtId="0" fontId="13" fillId="11" borderId="25" xfId="0" quotePrefix="1" applyFont="1" applyFill="1" applyBorder="1" applyAlignment="1" applyProtection="1">
      <alignment horizontal="center" vertical="center"/>
    </xf>
    <xf numFmtId="0" fontId="14" fillId="9" borderId="24" xfId="0" applyFont="1" applyFill="1" applyBorder="1" applyAlignment="1" applyProtection="1">
      <alignment horizontal="left" vertical="center"/>
    </xf>
  </cellXfs>
  <cellStyles count="2">
    <cellStyle name="Link" xfId="1" builtinId="8"/>
    <cellStyle name="Standard" xfId="0" builtinId="0"/>
  </cellStyles>
  <dxfs count="16">
    <dxf>
      <fill>
        <patternFill patternType="lightUp"/>
      </fill>
    </dxf>
    <dxf>
      <font>
        <condense val="0"/>
        <extend val="0"/>
        <color auto="1"/>
      </font>
      <fill>
        <patternFill>
          <bgColor indexed="22"/>
        </patternFill>
      </fill>
    </dxf>
    <dxf>
      <fill>
        <patternFill patternType="lightUp"/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</dxfs>
  <tableStyles count="0" defaultTableStyle="TableStyleMedium2" defaultPivotStyle="PivotStyleLight16"/>
  <colors>
    <mruColors>
      <color rgb="FFFDE9D9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Spin" dx="16" fmlaLink="$AK$6" max="9999" page="10" val="2019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0</xdr:row>
          <xdr:rowOff>142875</xdr:rowOff>
        </xdr:from>
        <xdr:to>
          <xdr:col>11</xdr:col>
          <xdr:colOff>209550</xdr:colOff>
          <xdr:row>1</xdr:row>
          <xdr:rowOff>104775</xdr:rowOff>
        </xdr:to>
        <xdr:sp macro="" textlink="">
          <xdr:nvSpPr>
            <xdr:cNvPr id="13321" name="Button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1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de-DE" sz="1000" b="1" i="1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Sort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15</xdr:col>
      <xdr:colOff>80963</xdr:colOff>
      <xdr:row>0</xdr:row>
      <xdr:rowOff>80962</xdr:rowOff>
    </xdr:from>
    <xdr:to>
      <xdr:col>15</xdr:col>
      <xdr:colOff>519112</xdr:colOff>
      <xdr:row>1</xdr:row>
      <xdr:rowOff>166687</xdr:rowOff>
    </xdr:to>
    <xdr:sp macro="" textlink="">
      <xdr:nvSpPr>
        <xdr:cNvPr id="3" name="Pfeil nach ob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 rot="16200000" flipH="1">
          <a:off x="10410825" y="28575"/>
          <a:ext cx="333375" cy="438149"/>
        </a:xfrm>
        <a:prstGeom prst="up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37</xdr:col>
          <xdr:colOff>142875</xdr:colOff>
          <xdr:row>5</xdr:row>
          <xdr:rowOff>28575</xdr:rowOff>
        </xdr:from>
        <xdr:to>
          <xdr:col>37</xdr:col>
          <xdr:colOff>276225</xdr:colOff>
          <xdr:row>5</xdr:row>
          <xdr:rowOff>180975</xdr:rowOff>
        </xdr:to>
        <xdr:sp macro="" textlink="">
          <xdr:nvSpPr>
            <xdr:cNvPr id="12364" name="Spinner 76" hidden="1">
              <a:extLst>
                <a:ext uri="{63B3BB69-23CF-44E3-9099-C40C66FF867C}">
                  <a14:compatExt spid="_x0000_s12364"/>
                </a:ext>
                <a:ext uri="{FF2B5EF4-FFF2-40B4-BE49-F238E27FC236}">
                  <a16:creationId xmlns:a16="http://schemas.microsoft.com/office/drawing/2014/main" id="{00000000-0008-0000-0200-00004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47620</xdr:colOff>
      <xdr:row>1</xdr:row>
      <xdr:rowOff>7941</xdr:rowOff>
    </xdr:from>
    <xdr:to>
      <xdr:col>27</xdr:col>
      <xdr:colOff>95250</xdr:colOff>
      <xdr:row>11</xdr:row>
      <xdr:rowOff>5091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0" y="261941"/>
          <a:ext cx="10120318" cy="5402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chmidt24sea.de/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://www.schmidt24sea.de/" TargetMode="Externa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C25"/>
  <sheetViews>
    <sheetView workbookViewId="0">
      <selection activeCell="B1" sqref="B1:C25"/>
    </sheetView>
  </sheetViews>
  <sheetFormatPr baseColWidth="10" defaultRowHeight="12.75" x14ac:dyDescent="0.2"/>
  <cols>
    <col min="2" max="2" width="5.42578125" customWidth="1"/>
  </cols>
  <sheetData>
    <row r="1" spans="1:3" ht="15" x14ac:dyDescent="0.2">
      <c r="A1" s="3" t="s">
        <v>6</v>
      </c>
      <c r="B1" s="2">
        <v>1</v>
      </c>
      <c r="C1" s="3" t="s">
        <v>6</v>
      </c>
    </row>
    <row r="2" spans="1:3" ht="15" x14ac:dyDescent="0.2">
      <c r="A2" s="3" t="s">
        <v>7</v>
      </c>
      <c r="B2" s="2">
        <v>2</v>
      </c>
      <c r="C2" s="3" t="s">
        <v>7</v>
      </c>
    </row>
    <row r="3" spans="1:3" ht="15" x14ac:dyDescent="0.2">
      <c r="A3" s="3" t="s">
        <v>8</v>
      </c>
      <c r="B3" s="2">
        <v>3</v>
      </c>
      <c r="C3" s="3" t="s">
        <v>8</v>
      </c>
    </row>
    <row r="4" spans="1:3" ht="15" x14ac:dyDescent="0.2">
      <c r="A4" s="3" t="s">
        <v>9</v>
      </c>
      <c r="B4" s="2">
        <v>4</v>
      </c>
      <c r="C4" s="3" t="s">
        <v>9</v>
      </c>
    </row>
    <row r="5" spans="1:3" ht="15" x14ac:dyDescent="0.2">
      <c r="A5" s="3" t="s">
        <v>10</v>
      </c>
      <c r="B5" s="2">
        <v>5</v>
      </c>
      <c r="C5" s="3" t="s">
        <v>10</v>
      </c>
    </row>
    <row r="6" spans="1:3" ht="15" x14ac:dyDescent="0.2">
      <c r="A6" s="3" t="s">
        <v>11</v>
      </c>
      <c r="B6" s="2">
        <v>6</v>
      </c>
      <c r="C6" s="3" t="s">
        <v>11</v>
      </c>
    </row>
    <row r="7" spans="1:3" ht="15" x14ac:dyDescent="0.2">
      <c r="A7" s="3" t="s">
        <v>12</v>
      </c>
      <c r="B7" s="2">
        <v>7</v>
      </c>
      <c r="C7" s="3" t="s">
        <v>12</v>
      </c>
    </row>
    <row r="8" spans="1:3" ht="15" x14ac:dyDescent="0.2">
      <c r="A8" s="3" t="s">
        <v>3</v>
      </c>
      <c r="B8" s="2">
        <v>8</v>
      </c>
      <c r="C8" s="3" t="s">
        <v>3</v>
      </c>
    </row>
    <row r="9" spans="1:3" ht="15" x14ac:dyDescent="0.2">
      <c r="A9" s="3" t="s">
        <v>24</v>
      </c>
      <c r="B9" s="2">
        <v>9</v>
      </c>
      <c r="C9" s="3" t="s">
        <v>24</v>
      </c>
    </row>
    <row r="10" spans="1:3" ht="15" x14ac:dyDescent="0.2">
      <c r="A10" s="3" t="s">
        <v>13</v>
      </c>
      <c r="B10" s="2">
        <v>10</v>
      </c>
      <c r="C10" s="3" t="s">
        <v>13</v>
      </c>
    </row>
    <row r="11" spans="1:3" ht="15" x14ac:dyDescent="0.2">
      <c r="A11" s="3" t="s">
        <v>14</v>
      </c>
      <c r="B11" s="2">
        <v>11</v>
      </c>
      <c r="C11" s="3" t="s">
        <v>14</v>
      </c>
    </row>
    <row r="12" spans="1:3" ht="15" x14ac:dyDescent="0.2">
      <c r="A12" s="3" t="s">
        <v>5</v>
      </c>
      <c r="B12" s="2">
        <v>12</v>
      </c>
      <c r="C12" s="3" t="s">
        <v>5</v>
      </c>
    </row>
    <row r="13" spans="1:3" ht="15" x14ac:dyDescent="0.2">
      <c r="A13" s="3" t="s">
        <v>15</v>
      </c>
      <c r="B13" s="2">
        <v>-1</v>
      </c>
      <c r="C13" s="3" t="s">
        <v>15</v>
      </c>
    </row>
    <row r="14" spans="1:3" ht="15" x14ac:dyDescent="0.2">
      <c r="A14" s="3" t="s">
        <v>16</v>
      </c>
      <c r="B14" s="2">
        <v>-2</v>
      </c>
      <c r="C14" s="3" t="s">
        <v>16</v>
      </c>
    </row>
    <row r="15" spans="1:3" ht="15" x14ac:dyDescent="0.2">
      <c r="A15" s="3" t="s">
        <v>17</v>
      </c>
      <c r="B15" s="2">
        <v>-3</v>
      </c>
      <c r="C15" s="3" t="s">
        <v>17</v>
      </c>
    </row>
    <row r="16" spans="1:3" ht="15" x14ac:dyDescent="0.2">
      <c r="A16" s="3" t="s">
        <v>18</v>
      </c>
      <c r="B16" s="2">
        <v>-4</v>
      </c>
      <c r="C16" s="3" t="s">
        <v>18</v>
      </c>
    </row>
    <row r="17" spans="1:3" ht="15" x14ac:dyDescent="0.2">
      <c r="A17" s="3" t="s">
        <v>4</v>
      </c>
      <c r="B17" s="2">
        <v>-5</v>
      </c>
      <c r="C17" s="3" t="s">
        <v>4</v>
      </c>
    </row>
    <row r="18" spans="1:3" ht="15" x14ac:dyDescent="0.2">
      <c r="A18" s="3" t="s">
        <v>19</v>
      </c>
      <c r="B18" s="2">
        <v>-6</v>
      </c>
      <c r="C18" s="3" t="s">
        <v>19</v>
      </c>
    </row>
    <row r="19" spans="1:3" ht="15" x14ac:dyDescent="0.2">
      <c r="A19" s="3" t="s">
        <v>20</v>
      </c>
      <c r="B19" s="2">
        <v>-7</v>
      </c>
      <c r="C19" s="3" t="s">
        <v>20</v>
      </c>
    </row>
    <row r="20" spans="1:3" ht="15" x14ac:dyDescent="0.2">
      <c r="A20" s="3" t="s">
        <v>21</v>
      </c>
      <c r="B20" s="2">
        <v>-8</v>
      </c>
      <c r="C20" s="3" t="s">
        <v>21</v>
      </c>
    </row>
    <row r="21" spans="1:3" ht="15" x14ac:dyDescent="0.2">
      <c r="A21" s="3" t="s">
        <v>22</v>
      </c>
      <c r="B21" s="2">
        <v>-9</v>
      </c>
      <c r="C21" s="3" t="s">
        <v>22</v>
      </c>
    </row>
    <row r="22" spans="1:3" ht="15" x14ac:dyDescent="0.2">
      <c r="A22" s="3" t="s">
        <v>23</v>
      </c>
      <c r="B22" s="2">
        <v>-11</v>
      </c>
      <c r="C22" s="3" t="s">
        <v>23</v>
      </c>
    </row>
    <row r="23" spans="1:3" ht="15" x14ac:dyDescent="0.2">
      <c r="A23" s="3" t="s">
        <v>0</v>
      </c>
      <c r="B23" s="2">
        <v>-10</v>
      </c>
      <c r="C23" s="3" t="s">
        <v>0</v>
      </c>
    </row>
    <row r="24" spans="1:3" ht="15" x14ac:dyDescent="0.2">
      <c r="A24" s="3" t="s">
        <v>1</v>
      </c>
      <c r="B24" s="2">
        <v>-12</v>
      </c>
      <c r="C24" s="3" t="s">
        <v>1</v>
      </c>
    </row>
    <row r="25" spans="1:3" ht="15" x14ac:dyDescent="0.2">
      <c r="A25" s="3" t="s">
        <v>2</v>
      </c>
      <c r="B25" s="2">
        <v>0</v>
      </c>
      <c r="C25" s="3" t="s">
        <v>2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0"/>
  <dimension ref="A1:T503"/>
  <sheetViews>
    <sheetView showGridLines="0" tabSelected="1" workbookViewId="0">
      <pane ySplit="2" topLeftCell="A3" activePane="bottomLeft" state="frozen"/>
      <selection pane="bottomLeft" activeCell="A16" sqref="A16"/>
    </sheetView>
  </sheetViews>
  <sheetFormatPr baseColWidth="10" defaultColWidth="30.42578125" defaultRowHeight="20.100000000000001" customHeight="1" x14ac:dyDescent="0.2"/>
  <cols>
    <col min="1" max="1" width="50.7109375" style="26" customWidth="1"/>
    <col min="2" max="2" width="15.7109375" style="43" customWidth="1"/>
    <col min="3" max="3" width="15.7109375" style="44" customWidth="1"/>
    <col min="4" max="6" width="4.7109375" style="32" customWidth="1"/>
    <col min="7" max="7" width="4.7109375" style="36" customWidth="1"/>
    <col min="8" max="8" width="4.85546875" style="25" customWidth="1"/>
    <col min="9" max="9" width="1" style="25" customWidth="1"/>
    <col min="10" max="10" width="3.7109375" style="26" customWidth="1"/>
    <col min="11" max="12" width="8.7109375" style="26" customWidth="1"/>
    <col min="13" max="15" width="8.7109375" style="45" customWidth="1"/>
    <col min="16" max="19" width="8.7109375" style="26" customWidth="1"/>
    <col min="20" max="20" width="3.7109375" style="26" customWidth="1"/>
    <col min="21" max="36" width="8.7109375" style="26" customWidth="1"/>
    <col min="37" max="16384" width="30.42578125" style="26"/>
  </cols>
  <sheetData>
    <row r="1" spans="1:20" ht="20.100000000000001" customHeight="1" thickTop="1" x14ac:dyDescent="0.2">
      <c r="A1" s="92" t="s">
        <v>26</v>
      </c>
      <c r="B1" s="94" t="s">
        <v>27</v>
      </c>
      <c r="C1" s="116" t="s">
        <v>28</v>
      </c>
      <c r="D1" s="119" t="s">
        <v>29</v>
      </c>
      <c r="E1" s="119"/>
      <c r="F1" s="119" t="s">
        <v>38</v>
      </c>
      <c r="G1" s="120"/>
      <c r="M1" s="46">
        <v>18</v>
      </c>
      <c r="N1" s="47">
        <v>28.4</v>
      </c>
      <c r="O1" s="48">
        <f>M1+(N1/60)</f>
        <v>18.473333333333333</v>
      </c>
      <c r="Q1" s="118" t="s">
        <v>25</v>
      </c>
      <c r="R1" s="118"/>
      <c r="S1" s="118"/>
      <c r="T1" s="118"/>
    </row>
    <row r="2" spans="1:20" ht="20.100000000000001" customHeight="1" thickBot="1" x14ac:dyDescent="0.25">
      <c r="A2" s="93"/>
      <c r="B2" s="95"/>
      <c r="C2" s="117"/>
      <c r="D2" s="121"/>
      <c r="E2" s="121"/>
      <c r="F2" s="121"/>
      <c r="G2" s="122"/>
      <c r="M2" s="49">
        <f>INT(O2)</f>
        <v>0</v>
      </c>
      <c r="N2" s="50">
        <f>(O2-M2)*60</f>
        <v>0</v>
      </c>
      <c r="O2" s="51">
        <v>0</v>
      </c>
      <c r="Q2" s="118"/>
      <c r="R2" s="118"/>
      <c r="S2" s="118"/>
      <c r="T2" s="118"/>
    </row>
    <row r="3" spans="1:20" ht="20.100000000000001" customHeight="1" thickTop="1" x14ac:dyDescent="0.2">
      <c r="A3" s="78" t="s">
        <v>30</v>
      </c>
      <c r="B3" s="79">
        <v>43.633330000000001</v>
      </c>
      <c r="C3" s="80">
        <v>13.5166667</v>
      </c>
      <c r="D3" s="81" t="s">
        <v>7</v>
      </c>
      <c r="E3" s="82">
        <f>IF(D3="","",LOOKUP(D3,TimeZone!$A$1:$B$25,TimeZone!$B$1:$B$25))</f>
        <v>2</v>
      </c>
      <c r="F3" s="81" t="s">
        <v>6</v>
      </c>
      <c r="G3" s="83">
        <f>IF(F3="","",LOOKUP(F3,TimeZone!$A$1:$B$25,TimeZone!$B$1:$B$25))</f>
        <v>1</v>
      </c>
      <c r="M3" s="26"/>
      <c r="N3" s="26"/>
      <c r="O3" s="26"/>
    </row>
    <row r="4" spans="1:20" ht="20.100000000000001" customHeight="1" x14ac:dyDescent="0.25">
      <c r="A4" s="21" t="s">
        <v>31</v>
      </c>
      <c r="B4" s="37">
        <v>50</v>
      </c>
      <c r="C4" s="38">
        <v>8</v>
      </c>
      <c r="D4" s="19" t="s">
        <v>7</v>
      </c>
      <c r="E4" s="27">
        <f>IF(D4="","",LOOKUP(D4,TimeZone!$A$1:$B$25,TimeZone!$B$1:$B$25))</f>
        <v>2</v>
      </c>
      <c r="F4" s="19" t="s">
        <v>6</v>
      </c>
      <c r="G4" s="33">
        <f>IF(F4="","",LOOKUP(F4,TimeZone!$A$1:$B$25,TimeZone!$B$1:$B$25))</f>
        <v>1</v>
      </c>
      <c r="J4" s="77"/>
      <c r="K4" s="104" t="s">
        <v>401</v>
      </c>
      <c r="L4" s="104"/>
      <c r="M4" s="104"/>
      <c r="N4" s="104"/>
      <c r="O4" s="104"/>
      <c r="P4" s="104"/>
      <c r="Q4" s="104"/>
      <c r="R4" s="104"/>
      <c r="S4" s="104"/>
      <c r="T4" s="85"/>
    </row>
    <row r="5" spans="1:20" ht="20.100000000000001" customHeight="1" x14ac:dyDescent="0.2">
      <c r="A5" s="21" t="s">
        <v>35</v>
      </c>
      <c r="B5" s="37">
        <v>-34.36</v>
      </c>
      <c r="C5" s="38">
        <v>18.47</v>
      </c>
      <c r="D5" s="19" t="s">
        <v>7</v>
      </c>
      <c r="E5" s="27">
        <f>IF(D5="","",LOOKUP(D5,TimeZone!$A$1:$B$25,TimeZone!$B$1:$B$25))</f>
        <v>2</v>
      </c>
      <c r="F5" s="19" t="s">
        <v>7</v>
      </c>
      <c r="G5" s="33">
        <f>IF(F5="","",LOOKUP(F5,TimeZone!$A$1:$B$25,TimeZone!$B$1:$B$25))</f>
        <v>2</v>
      </c>
      <c r="J5" s="77"/>
      <c r="K5" s="111" t="s">
        <v>393</v>
      </c>
      <c r="L5" s="111"/>
      <c r="M5" s="111"/>
      <c r="N5" s="102" t="s">
        <v>45</v>
      </c>
      <c r="O5" s="102"/>
      <c r="P5" s="102"/>
      <c r="Q5" s="102"/>
      <c r="R5" s="102"/>
      <c r="S5" s="102"/>
      <c r="T5" s="85"/>
    </row>
    <row r="6" spans="1:20" ht="20.100000000000001" customHeight="1" x14ac:dyDescent="0.2">
      <c r="A6" s="21" t="s">
        <v>32</v>
      </c>
      <c r="B6" s="37">
        <v>53.69</v>
      </c>
      <c r="C6" s="38">
        <v>10.45</v>
      </c>
      <c r="D6" s="19" t="s">
        <v>7</v>
      </c>
      <c r="E6" s="27">
        <f>IF(D6="","",LOOKUP(D6,TimeZone!$A$1:$B$25,TimeZone!$B$1:$B$25))</f>
        <v>2</v>
      </c>
      <c r="F6" s="19" t="s">
        <v>6</v>
      </c>
      <c r="G6" s="33">
        <f>IF(F6="","",LOOKUP(F6,TimeZone!$A$1:$B$25,TimeZone!$B$1:$B$25))</f>
        <v>1</v>
      </c>
      <c r="J6" s="77"/>
      <c r="K6" s="86"/>
      <c r="L6" s="86"/>
      <c r="M6" s="109"/>
      <c r="N6" s="109"/>
      <c r="O6" s="109"/>
      <c r="P6" s="87"/>
      <c r="Q6" s="103" t="s">
        <v>402</v>
      </c>
      <c r="R6" s="103"/>
      <c r="S6" s="103"/>
      <c r="T6" s="85"/>
    </row>
    <row r="7" spans="1:20" ht="20.100000000000001" customHeight="1" x14ac:dyDescent="0.2">
      <c r="A7" s="21" t="s">
        <v>33</v>
      </c>
      <c r="B7" s="37">
        <v>35.5</v>
      </c>
      <c r="C7" s="38">
        <v>24.1</v>
      </c>
      <c r="D7" s="19" t="s">
        <v>8</v>
      </c>
      <c r="E7" s="27">
        <f>IF(D7="","",LOOKUP(D7,TimeZone!$A$1:$B$25,TimeZone!$B$1:$B$25))</f>
        <v>3</v>
      </c>
      <c r="F7" s="19" t="s">
        <v>7</v>
      </c>
      <c r="G7" s="33">
        <f>IF(F7="","",LOOKUP(F7,TimeZone!$A$1:$B$25,TimeZone!$B$1:$B$25))</f>
        <v>2</v>
      </c>
      <c r="J7" s="77"/>
      <c r="K7" s="114" t="s">
        <v>394</v>
      </c>
      <c r="L7" s="114"/>
      <c r="M7" s="114"/>
      <c r="N7" s="123" t="str">
        <f>VLOOKUP(N5,Time_Zone_List,14,FALSE)</f>
        <v>+04:30</v>
      </c>
      <c r="O7" s="124"/>
      <c r="P7" s="125"/>
      <c r="Q7" s="112" t="str">
        <f>VLOOKUP(N5,Time_Zone_List,29,FALSE)</f>
        <v>no standard time zone</v>
      </c>
      <c r="R7" s="112"/>
      <c r="S7" s="112"/>
      <c r="T7" s="85"/>
    </row>
    <row r="8" spans="1:20" ht="20.100000000000001" customHeight="1" x14ac:dyDescent="0.2">
      <c r="A8" s="22" t="s">
        <v>34</v>
      </c>
      <c r="B8" s="39">
        <v>53.534999999999997</v>
      </c>
      <c r="C8" s="40">
        <v>8.1649999999999991</v>
      </c>
      <c r="D8" s="20" t="s">
        <v>7</v>
      </c>
      <c r="E8" s="28">
        <f>IF(D8="","",LOOKUP(D8,TimeZone!$A$1:$B$25,TimeZone!$B$1:$B$25))</f>
        <v>2</v>
      </c>
      <c r="F8" s="20" t="s">
        <v>6</v>
      </c>
      <c r="G8" s="34">
        <f>IF(F8="","",LOOKUP(F8,TimeZone!$A$1:$B$25,TimeZone!$B$1:$B$25))</f>
        <v>1</v>
      </c>
      <c r="J8" s="77"/>
      <c r="K8" s="114" t="s">
        <v>43</v>
      </c>
      <c r="L8" s="114"/>
      <c r="M8" s="114"/>
      <c r="N8" s="115" t="str">
        <f>VLOOKUP(N5,Time_Zone_List,17,FALSE)</f>
        <v>-</v>
      </c>
      <c r="O8" s="115"/>
      <c r="P8" s="115"/>
      <c r="Q8" s="112" t="str">
        <f>VLOOKUP(N5,Time_Zone_List,30,FALSE)</f>
        <v>n/a</v>
      </c>
      <c r="R8" s="112"/>
      <c r="S8" s="112"/>
      <c r="T8" s="85"/>
    </row>
    <row r="9" spans="1:20" ht="20.100000000000001" customHeight="1" x14ac:dyDescent="0.2">
      <c r="A9" s="22"/>
      <c r="B9" s="39"/>
      <c r="C9" s="40"/>
      <c r="D9" s="20"/>
      <c r="E9" s="28" t="str">
        <f>IF(D9="","",LOOKUP(D9,TimeZone!$A$1:$B$25,TimeZone!$B$1:$B$25))</f>
        <v/>
      </c>
      <c r="F9" s="20"/>
      <c r="G9" s="34" t="str">
        <f>IF(F9="","",LOOKUP(F9,TimeZone!$A$1:$B$25,TimeZone!$B$1:$B$25))</f>
        <v/>
      </c>
      <c r="J9" s="84"/>
      <c r="K9" s="89" t="s">
        <v>44</v>
      </c>
      <c r="L9" s="91"/>
      <c r="M9" s="90"/>
      <c r="N9" s="113" t="str">
        <f>IF(VLOOKUP(N5,Time_Zone_List,20,FALSE)="","",VLOOKUP(N5,Time_Zone_List,20,FALSE))</f>
        <v/>
      </c>
      <c r="O9" s="113"/>
      <c r="P9" s="113"/>
      <c r="Q9" s="113"/>
      <c r="R9" s="113"/>
      <c r="S9" s="113"/>
      <c r="T9" s="85"/>
    </row>
    <row r="10" spans="1:20" ht="20.100000000000001" customHeight="1" x14ac:dyDescent="0.2">
      <c r="A10" s="22"/>
      <c r="B10" s="39"/>
      <c r="C10" s="40"/>
      <c r="D10" s="20"/>
      <c r="E10" s="28" t="str">
        <f>IF(D10="","",LOOKUP(D10,TimeZone!$A$1:$B$25,TimeZone!$B$1:$B$25))</f>
        <v/>
      </c>
      <c r="F10" s="20"/>
      <c r="G10" s="34" t="str">
        <f>IF(F10="","",LOOKUP(F10,TimeZone!$A$1:$B$25,TimeZone!$B$1:$B$25))</f>
        <v/>
      </c>
      <c r="J10" s="77"/>
      <c r="K10" s="88"/>
      <c r="L10" s="88"/>
      <c r="M10" s="88"/>
      <c r="N10" s="113"/>
      <c r="O10" s="113"/>
      <c r="P10" s="113"/>
      <c r="Q10" s="113"/>
      <c r="R10" s="113"/>
      <c r="S10" s="113"/>
      <c r="T10" s="85"/>
    </row>
    <row r="11" spans="1:20" ht="20.100000000000001" customHeight="1" x14ac:dyDescent="0.2">
      <c r="A11" s="22"/>
      <c r="B11" s="39"/>
      <c r="C11" s="40"/>
      <c r="D11" s="20"/>
      <c r="E11" s="28" t="str">
        <f>IF(D11="","",LOOKUP(D11,TimeZone!$A$1:$B$25,TimeZone!$B$1:$B$25))</f>
        <v/>
      </c>
      <c r="F11" s="20"/>
      <c r="G11" s="34" t="str">
        <f>IF(F11="","",LOOKUP(F11,TimeZone!$A$1:$B$25,TimeZone!$B$1:$B$25))</f>
        <v/>
      </c>
      <c r="J11" s="77"/>
      <c r="K11" s="108"/>
      <c r="L11" s="108"/>
      <c r="M11" s="108"/>
      <c r="N11" s="108"/>
      <c r="O11" s="108"/>
      <c r="P11" s="108"/>
      <c r="Q11" s="108"/>
      <c r="R11" s="85"/>
      <c r="S11" s="85"/>
      <c r="T11" s="85"/>
    </row>
    <row r="12" spans="1:20" ht="20.100000000000001" customHeight="1" thickBot="1" x14ac:dyDescent="0.25">
      <c r="A12" s="22"/>
      <c r="B12" s="39"/>
      <c r="C12" s="40"/>
      <c r="D12" s="20"/>
      <c r="E12" s="28" t="str">
        <f>IF(D12="","",LOOKUP(D12,TimeZone!$A$1:$B$25,TimeZone!$B$1:$B$25))</f>
        <v/>
      </c>
      <c r="F12" s="20"/>
      <c r="G12" s="34" t="str">
        <f>IF(F12="","",LOOKUP(F12,TimeZone!$A$1:$B$25,TimeZone!$B$1:$B$25))</f>
        <v/>
      </c>
      <c r="J12" s="29"/>
      <c r="K12" s="110"/>
      <c r="L12" s="110"/>
      <c r="M12" s="110"/>
      <c r="N12" s="110"/>
      <c r="O12" s="52"/>
      <c r="P12" s="30"/>
    </row>
    <row r="13" spans="1:20" ht="20.100000000000001" customHeight="1" x14ac:dyDescent="0.2">
      <c r="A13" s="22"/>
      <c r="B13" s="39"/>
      <c r="C13" s="40"/>
      <c r="D13" s="20"/>
      <c r="E13" s="28" t="str">
        <f>IF(D13="","",LOOKUP(D13,TimeZone!$A$1:$B$25,TimeZone!$B$1:$B$25))</f>
        <v/>
      </c>
      <c r="F13" s="20"/>
      <c r="G13" s="34" t="str">
        <f>IF(F13="","",LOOKUP(F13,TimeZone!$A$1:$B$25,TimeZone!$B$1:$B$25))</f>
        <v/>
      </c>
      <c r="I13" s="26"/>
      <c r="M13" s="105" t="s">
        <v>37</v>
      </c>
      <c r="N13" s="106"/>
      <c r="O13" s="106"/>
      <c r="P13" s="106"/>
      <c r="Q13" s="107"/>
    </row>
    <row r="14" spans="1:20" ht="20.100000000000001" customHeight="1" x14ac:dyDescent="0.2">
      <c r="A14" s="22"/>
      <c r="B14" s="39"/>
      <c r="C14" s="40"/>
      <c r="D14" s="20"/>
      <c r="E14" s="28" t="str">
        <f>IF(D14="","",LOOKUP(D14,TimeZone!$A$1:$B$25,TimeZone!$B$1:$B$25))</f>
        <v/>
      </c>
      <c r="F14" s="20"/>
      <c r="G14" s="34" t="str">
        <f>IF(F14="","",LOOKUP(F14,TimeZone!$A$1:$B$25,TimeZone!$B$1:$B$25))</f>
        <v/>
      </c>
      <c r="I14" s="26"/>
      <c r="M14" s="96" t="s">
        <v>36</v>
      </c>
      <c r="N14" s="97"/>
      <c r="O14" s="97"/>
      <c r="P14" s="97"/>
      <c r="Q14" s="98"/>
    </row>
    <row r="15" spans="1:20" ht="20.100000000000001" customHeight="1" thickBot="1" x14ac:dyDescent="0.25">
      <c r="A15" s="22"/>
      <c r="B15" s="39"/>
      <c r="C15" s="40"/>
      <c r="D15" s="20"/>
      <c r="E15" s="28" t="str">
        <f>IF(D15="","",LOOKUP(D15,TimeZone!$A$1:$B$25,TimeZone!$B$1:$B$25))</f>
        <v/>
      </c>
      <c r="F15" s="20"/>
      <c r="G15" s="34" t="str">
        <f>IF(F15="","",LOOKUP(F15,TimeZone!$A$1:$B$25,TimeZone!$B$1:$B$25))</f>
        <v/>
      </c>
      <c r="I15" s="26"/>
      <c r="M15" s="99" t="s">
        <v>403</v>
      </c>
      <c r="N15" s="100"/>
      <c r="O15" s="100"/>
      <c r="P15" s="100"/>
      <c r="Q15" s="101"/>
    </row>
    <row r="16" spans="1:20" ht="20.100000000000001" customHeight="1" x14ac:dyDescent="0.2">
      <c r="A16" s="22"/>
      <c r="B16" s="39"/>
      <c r="C16" s="40"/>
      <c r="D16" s="20"/>
      <c r="E16" s="28" t="str">
        <f>IF(D16="","",LOOKUP(D16,TimeZone!$A$1:$B$25,TimeZone!$B$1:$B$25))</f>
        <v/>
      </c>
      <c r="F16" s="20"/>
      <c r="G16" s="34" t="str">
        <f>IF(F16="","",LOOKUP(F16,TimeZone!$A$1:$B$25,TimeZone!$B$1:$B$25))</f>
        <v/>
      </c>
      <c r="I16" s="26"/>
      <c r="M16" s="26"/>
      <c r="N16" s="26"/>
      <c r="O16" s="26"/>
    </row>
    <row r="17" spans="1:16" ht="20.100000000000001" customHeight="1" x14ac:dyDescent="0.2">
      <c r="A17" s="22"/>
      <c r="B17" s="39"/>
      <c r="C17" s="40"/>
      <c r="D17" s="20"/>
      <c r="E17" s="28" t="str">
        <f>IF(D17="","",LOOKUP(D17,TimeZone!$A$1:$B$25,TimeZone!$B$1:$B$25))</f>
        <v/>
      </c>
      <c r="F17" s="20"/>
      <c r="G17" s="34" t="str">
        <f>IF(F17="","",LOOKUP(F17,TimeZone!$A$1:$B$25,TimeZone!$B$1:$B$25))</f>
        <v/>
      </c>
      <c r="I17" s="26"/>
      <c r="M17" s="26"/>
      <c r="N17" s="26"/>
      <c r="O17" s="26"/>
    </row>
    <row r="18" spans="1:16" ht="20.100000000000001" customHeight="1" x14ac:dyDescent="0.2">
      <c r="A18" s="22"/>
      <c r="B18" s="39"/>
      <c r="C18" s="40"/>
      <c r="D18" s="20"/>
      <c r="E18" s="28" t="str">
        <f>IF(D18="","",LOOKUP(D18,TimeZone!$A$1:$B$25,TimeZone!$B$1:$B$25))</f>
        <v/>
      </c>
      <c r="F18" s="20"/>
      <c r="G18" s="34" t="str">
        <f>IF(F18="","",LOOKUP(F18,TimeZone!$A$1:$B$25,TimeZone!$B$1:$B$25))</f>
        <v/>
      </c>
      <c r="I18" s="26"/>
      <c r="M18" s="26"/>
      <c r="N18" s="26"/>
      <c r="O18" s="26"/>
    </row>
    <row r="19" spans="1:16" ht="20.100000000000001" customHeight="1" x14ac:dyDescent="0.2">
      <c r="A19" s="22"/>
      <c r="B19" s="39"/>
      <c r="C19" s="40"/>
      <c r="D19" s="20"/>
      <c r="E19" s="28" t="str">
        <f>IF(D19="","",LOOKUP(D19,TimeZone!$A$1:$B$25,TimeZone!$B$1:$B$25))</f>
        <v/>
      </c>
      <c r="F19" s="20"/>
      <c r="G19" s="34" t="str">
        <f>IF(F19="","",LOOKUP(F19,TimeZone!$A$1:$B$25,TimeZone!$B$1:$B$25))</f>
        <v/>
      </c>
      <c r="I19" s="26"/>
      <c r="M19" s="26"/>
      <c r="N19" s="26"/>
      <c r="O19" s="26"/>
    </row>
    <row r="20" spans="1:16" ht="20.100000000000001" customHeight="1" x14ac:dyDescent="0.2">
      <c r="A20" s="22"/>
      <c r="B20" s="39"/>
      <c r="C20" s="40"/>
      <c r="D20" s="20"/>
      <c r="E20" s="28" t="str">
        <f>IF(D20="","",LOOKUP(D20,TimeZone!$A$1:$B$25,TimeZone!$B$1:$B$25))</f>
        <v/>
      </c>
      <c r="F20" s="20"/>
      <c r="G20" s="34" t="str">
        <f>IF(F20="","",LOOKUP(F20,TimeZone!$A$1:$B$25,TimeZone!$B$1:$B$25))</f>
        <v/>
      </c>
      <c r="I20" s="26"/>
      <c r="M20" s="26"/>
      <c r="N20" s="26"/>
      <c r="O20" s="26"/>
    </row>
    <row r="21" spans="1:16" ht="20.100000000000001" customHeight="1" x14ac:dyDescent="0.2">
      <c r="A21" s="22"/>
      <c r="B21" s="39"/>
      <c r="C21" s="40"/>
      <c r="D21" s="20"/>
      <c r="E21" s="28" t="str">
        <f>IF(D21="","",LOOKUP(D21,TimeZone!$A$1:$B$25,TimeZone!$B$1:$B$25))</f>
        <v/>
      </c>
      <c r="F21" s="20"/>
      <c r="G21" s="34" t="str">
        <f>IF(F21="","",LOOKUP(F21,TimeZone!$A$1:$B$25,TimeZone!$B$1:$B$25))</f>
        <v/>
      </c>
      <c r="J21" s="30"/>
      <c r="K21" s="30"/>
      <c r="L21" s="30"/>
      <c r="M21" s="30"/>
      <c r="N21" s="30"/>
      <c r="O21" s="30"/>
      <c r="P21" s="30"/>
    </row>
    <row r="22" spans="1:16" ht="20.100000000000001" customHeight="1" x14ac:dyDescent="0.2">
      <c r="A22" s="22"/>
      <c r="B22" s="39"/>
      <c r="C22" s="40"/>
      <c r="D22" s="20"/>
      <c r="E22" s="28" t="str">
        <f>IF(D22="","",LOOKUP(D22,TimeZone!$A$1:$B$25,TimeZone!$B$1:$B$25))</f>
        <v/>
      </c>
      <c r="F22" s="20"/>
      <c r="G22" s="34" t="str">
        <f>IF(F22="","",LOOKUP(F22,TimeZone!$A$1:$B$25,TimeZone!$B$1:$B$25))</f>
        <v/>
      </c>
      <c r="J22" s="30"/>
      <c r="K22" s="30"/>
      <c r="L22" s="30"/>
      <c r="M22" s="30"/>
      <c r="N22" s="30"/>
      <c r="O22" s="30"/>
      <c r="P22" s="30"/>
    </row>
    <row r="23" spans="1:16" ht="20.100000000000001" customHeight="1" x14ac:dyDescent="0.2">
      <c r="A23" s="22"/>
      <c r="B23" s="39"/>
      <c r="C23" s="40"/>
      <c r="D23" s="20"/>
      <c r="E23" s="28" t="str">
        <f>IF(D23="","",LOOKUP(D23,TimeZone!$A$1:$B$25,TimeZone!$B$1:$B$25))</f>
        <v/>
      </c>
      <c r="F23" s="20"/>
      <c r="G23" s="34" t="str">
        <f>IF(F23="","",LOOKUP(F23,TimeZone!$A$1:$B$25,TimeZone!$B$1:$B$25))</f>
        <v/>
      </c>
      <c r="M23" s="26"/>
      <c r="N23" s="26"/>
    </row>
    <row r="24" spans="1:16" ht="20.100000000000001" customHeight="1" x14ac:dyDescent="0.2">
      <c r="A24" s="22"/>
      <c r="B24" s="39"/>
      <c r="C24" s="40"/>
      <c r="D24" s="20"/>
      <c r="E24" s="28" t="str">
        <f>IF(D24="","",LOOKUP(D24,TimeZone!$A$1:$B$25,TimeZone!$B$1:$B$25))</f>
        <v/>
      </c>
      <c r="F24" s="20"/>
      <c r="G24" s="34" t="str">
        <f>IF(F24="","",LOOKUP(F24,TimeZone!$A$1:$B$25,TimeZone!$B$1:$B$25))</f>
        <v/>
      </c>
      <c r="M24" s="26"/>
      <c r="N24" s="26"/>
    </row>
    <row r="25" spans="1:16" ht="20.100000000000001" customHeight="1" x14ac:dyDescent="0.2">
      <c r="A25" s="22"/>
      <c r="B25" s="39"/>
      <c r="C25" s="40"/>
      <c r="D25" s="20"/>
      <c r="E25" s="28" t="str">
        <f>IF(D25="","",LOOKUP(D25,TimeZone!$A$1:$B$25,TimeZone!$B$1:$B$25))</f>
        <v/>
      </c>
      <c r="F25" s="20"/>
      <c r="G25" s="34" t="str">
        <f>IF(F25="","",LOOKUP(F25,TimeZone!$A$1:$B$25,TimeZone!$B$1:$B$25))</f>
        <v/>
      </c>
      <c r="M25" s="26"/>
      <c r="N25" s="26"/>
    </row>
    <row r="26" spans="1:16" ht="20.100000000000001" customHeight="1" x14ac:dyDescent="0.2">
      <c r="A26" s="22"/>
      <c r="B26" s="39"/>
      <c r="C26" s="40"/>
      <c r="D26" s="20"/>
      <c r="E26" s="28" t="str">
        <f>IF(D26="","",LOOKUP(D26,TimeZone!$A$1:$B$25,TimeZone!$B$1:$B$25))</f>
        <v/>
      </c>
      <c r="F26" s="20"/>
      <c r="G26" s="34" t="str">
        <f>IF(F26="","",LOOKUP(F26,TimeZone!$A$1:$B$25,TimeZone!$B$1:$B$25))</f>
        <v/>
      </c>
    </row>
    <row r="27" spans="1:16" ht="20.100000000000001" customHeight="1" x14ac:dyDescent="0.2">
      <c r="A27" s="22"/>
      <c r="B27" s="39"/>
      <c r="C27" s="40"/>
      <c r="D27" s="20"/>
      <c r="E27" s="28" t="str">
        <f>IF(D27="","",LOOKUP(D27,TimeZone!$A$1:$B$25,TimeZone!$B$1:$B$25))</f>
        <v/>
      </c>
      <c r="F27" s="20"/>
      <c r="G27" s="34" t="str">
        <f>IF(F27="","",LOOKUP(F27,TimeZone!$A$1:$B$25,TimeZone!$B$1:$B$25))</f>
        <v/>
      </c>
    </row>
    <row r="28" spans="1:16" ht="20.100000000000001" customHeight="1" x14ac:dyDescent="0.2">
      <c r="A28" s="22"/>
      <c r="B28" s="39"/>
      <c r="C28" s="40"/>
      <c r="D28" s="20"/>
      <c r="E28" s="28" t="str">
        <f>IF(D28="","",LOOKUP(D28,TimeZone!$A$1:$B$25,TimeZone!$B$1:$B$25))</f>
        <v/>
      </c>
      <c r="F28" s="20"/>
      <c r="G28" s="34" t="str">
        <f>IF(F28="","",LOOKUP(F28,TimeZone!$A$1:$B$25,TimeZone!$B$1:$B$25))</f>
        <v/>
      </c>
    </row>
    <row r="29" spans="1:16" ht="20.100000000000001" customHeight="1" x14ac:dyDescent="0.2">
      <c r="A29" s="22"/>
      <c r="B29" s="39"/>
      <c r="C29" s="40"/>
      <c r="D29" s="20"/>
      <c r="E29" s="28" t="str">
        <f>IF(D29="","",LOOKUP(D29,TimeZone!$A$1:$B$25,TimeZone!$B$1:$B$25))</f>
        <v/>
      </c>
      <c r="F29" s="20"/>
      <c r="G29" s="34" t="str">
        <f>IF(F29="","",LOOKUP(F29,TimeZone!$A$1:$B$25,TimeZone!$B$1:$B$25))</f>
        <v/>
      </c>
    </row>
    <row r="30" spans="1:16" ht="20.100000000000001" customHeight="1" x14ac:dyDescent="0.2">
      <c r="A30" s="22"/>
      <c r="B30" s="39"/>
      <c r="C30" s="40"/>
      <c r="D30" s="20"/>
      <c r="E30" s="28" t="str">
        <f>IF(D30="","",LOOKUP(D30,TimeZone!$A$1:$B$25,TimeZone!$B$1:$B$25))</f>
        <v/>
      </c>
      <c r="F30" s="20"/>
      <c r="G30" s="34" t="str">
        <f>IF(F30="","",LOOKUP(F30,TimeZone!$A$1:$B$25,TimeZone!$B$1:$B$25))</f>
        <v/>
      </c>
    </row>
    <row r="31" spans="1:16" ht="20.100000000000001" customHeight="1" x14ac:dyDescent="0.2">
      <c r="A31" s="22"/>
      <c r="B31" s="39"/>
      <c r="C31" s="40"/>
      <c r="D31" s="20"/>
      <c r="E31" s="28" t="str">
        <f>IF(D31="","",LOOKUP(D31,TimeZone!$A$1:$B$25,TimeZone!$B$1:$B$25))</f>
        <v/>
      </c>
      <c r="F31" s="20"/>
      <c r="G31" s="34" t="str">
        <f>IF(F31="","",LOOKUP(F31,TimeZone!$A$1:$B$25,TimeZone!$B$1:$B$25))</f>
        <v/>
      </c>
    </row>
    <row r="32" spans="1:16" ht="20.100000000000001" customHeight="1" x14ac:dyDescent="0.2">
      <c r="A32" s="22"/>
      <c r="B32" s="39"/>
      <c r="C32" s="40"/>
      <c r="D32" s="20"/>
      <c r="E32" s="28" t="str">
        <f>IF(D32="","",LOOKUP(D32,TimeZone!$A$1:$B$25,TimeZone!$B$1:$B$25))</f>
        <v/>
      </c>
      <c r="F32" s="20"/>
      <c r="G32" s="34" t="str">
        <f>IF(F32="","",LOOKUP(F32,TimeZone!$A$1:$B$25,TimeZone!$B$1:$B$25))</f>
        <v/>
      </c>
    </row>
    <row r="33" spans="1:7" ht="20.100000000000001" customHeight="1" x14ac:dyDescent="0.2">
      <c r="A33" s="22"/>
      <c r="B33" s="39"/>
      <c r="C33" s="40"/>
      <c r="D33" s="20"/>
      <c r="E33" s="28" t="str">
        <f>IF(D33="","",LOOKUP(D33,TimeZone!$A$1:$B$25,TimeZone!$B$1:$B$25))</f>
        <v/>
      </c>
      <c r="F33" s="20"/>
      <c r="G33" s="34" t="str">
        <f>IF(F33="","",LOOKUP(F33,TimeZone!$A$1:$B$25,TimeZone!$B$1:$B$25))</f>
        <v/>
      </c>
    </row>
    <row r="34" spans="1:7" ht="20.100000000000001" customHeight="1" x14ac:dyDescent="0.2">
      <c r="A34" s="22"/>
      <c r="B34" s="39"/>
      <c r="C34" s="40"/>
      <c r="D34" s="20"/>
      <c r="E34" s="28" t="str">
        <f>IF(D34="","",LOOKUP(D34,TimeZone!$A$1:$B$25,TimeZone!$B$1:$B$25))</f>
        <v/>
      </c>
      <c r="F34" s="20"/>
      <c r="G34" s="34" t="str">
        <f>IF(F34="","",LOOKUP(F34,TimeZone!$A$1:$B$25,TimeZone!$B$1:$B$25))</f>
        <v/>
      </c>
    </row>
    <row r="35" spans="1:7" ht="20.100000000000001" customHeight="1" x14ac:dyDescent="0.2">
      <c r="A35" s="22"/>
      <c r="B35" s="39"/>
      <c r="C35" s="40"/>
      <c r="D35" s="20"/>
      <c r="E35" s="28" t="str">
        <f>IF(D35="","",LOOKUP(D35,TimeZone!$A$1:$B$25,TimeZone!$B$1:$B$25))</f>
        <v/>
      </c>
      <c r="F35" s="20"/>
      <c r="G35" s="34" t="str">
        <f>IF(F35="","",LOOKUP(F35,TimeZone!$A$1:$B$25,TimeZone!$B$1:$B$25))</f>
        <v/>
      </c>
    </row>
    <row r="36" spans="1:7" ht="20.100000000000001" customHeight="1" x14ac:dyDescent="0.2">
      <c r="A36" s="22"/>
      <c r="B36" s="39"/>
      <c r="C36" s="40"/>
      <c r="D36" s="20"/>
      <c r="E36" s="28" t="str">
        <f>IF(D36="","",LOOKUP(D36,TimeZone!$A$1:$B$25,TimeZone!$B$1:$B$25))</f>
        <v/>
      </c>
      <c r="F36" s="20"/>
      <c r="G36" s="34" t="str">
        <f>IF(F36="","",LOOKUP(F36,TimeZone!$A$1:$B$25,TimeZone!$B$1:$B$25))</f>
        <v/>
      </c>
    </row>
    <row r="37" spans="1:7" ht="20.100000000000001" customHeight="1" x14ac:dyDescent="0.2">
      <c r="A37" s="22"/>
      <c r="B37" s="39"/>
      <c r="C37" s="40"/>
      <c r="D37" s="20"/>
      <c r="E37" s="28" t="str">
        <f>IF(D37="","",LOOKUP(D37,TimeZone!$A$1:$B$25,TimeZone!$B$1:$B$25))</f>
        <v/>
      </c>
      <c r="F37" s="20"/>
      <c r="G37" s="34" t="str">
        <f>IF(F37="","",LOOKUP(F37,TimeZone!$A$1:$B$25,TimeZone!$B$1:$B$25))</f>
        <v/>
      </c>
    </row>
    <row r="38" spans="1:7" ht="20.100000000000001" customHeight="1" x14ac:dyDescent="0.2">
      <c r="A38" s="22"/>
      <c r="B38" s="39"/>
      <c r="C38" s="40"/>
      <c r="D38" s="20"/>
      <c r="E38" s="28" t="str">
        <f>IF(D38="","",LOOKUP(D38,TimeZone!$A$1:$B$25,TimeZone!$B$1:$B$25))</f>
        <v/>
      </c>
      <c r="F38" s="20"/>
      <c r="G38" s="34" t="str">
        <f>IF(F38="","",LOOKUP(F38,TimeZone!$A$1:$B$25,TimeZone!$B$1:$B$25))</f>
        <v/>
      </c>
    </row>
    <row r="39" spans="1:7" ht="20.100000000000001" customHeight="1" x14ac:dyDescent="0.2">
      <c r="A39" s="22"/>
      <c r="B39" s="39"/>
      <c r="C39" s="40"/>
      <c r="D39" s="20"/>
      <c r="E39" s="28" t="str">
        <f>IF(D39="","",LOOKUP(D39,TimeZone!$A$1:$B$25,TimeZone!$B$1:$B$25))</f>
        <v/>
      </c>
      <c r="F39" s="20"/>
      <c r="G39" s="34" t="str">
        <f>IF(F39="","",LOOKUP(F39,TimeZone!$A$1:$B$25,TimeZone!$B$1:$B$25))</f>
        <v/>
      </c>
    </row>
    <row r="40" spans="1:7" ht="20.100000000000001" customHeight="1" x14ac:dyDescent="0.2">
      <c r="A40" s="22"/>
      <c r="B40" s="39"/>
      <c r="C40" s="40"/>
      <c r="D40" s="20"/>
      <c r="E40" s="28" t="str">
        <f>IF(D40="","",LOOKUP(D40,TimeZone!$A$1:$B$25,TimeZone!$B$1:$B$25))</f>
        <v/>
      </c>
      <c r="F40" s="20"/>
      <c r="G40" s="34" t="str">
        <f>IF(F40="","",LOOKUP(F40,TimeZone!$A$1:$B$25,TimeZone!$B$1:$B$25))</f>
        <v/>
      </c>
    </row>
    <row r="41" spans="1:7" ht="20.100000000000001" customHeight="1" x14ac:dyDescent="0.2">
      <c r="A41" s="22"/>
      <c r="B41" s="39"/>
      <c r="C41" s="40"/>
      <c r="D41" s="20"/>
      <c r="E41" s="28" t="str">
        <f>IF(D41="","",LOOKUP(D41,TimeZone!$A$1:$B$25,TimeZone!$B$1:$B$25))</f>
        <v/>
      </c>
      <c r="F41" s="20"/>
      <c r="G41" s="34" t="str">
        <f>IF(F41="","",LOOKUP(F41,TimeZone!$A$1:$B$25,TimeZone!$B$1:$B$25))</f>
        <v/>
      </c>
    </row>
    <row r="42" spans="1:7" ht="20.100000000000001" customHeight="1" x14ac:dyDescent="0.2">
      <c r="A42" s="22"/>
      <c r="B42" s="39"/>
      <c r="C42" s="40"/>
      <c r="D42" s="20"/>
      <c r="E42" s="28" t="str">
        <f>IF(D42="","",LOOKUP(D42,TimeZone!$A$1:$B$25,TimeZone!$B$1:$B$25))</f>
        <v/>
      </c>
      <c r="F42" s="20"/>
      <c r="G42" s="34" t="str">
        <f>IF(F42="","",LOOKUP(F42,TimeZone!$A$1:$B$25,TimeZone!$B$1:$B$25))</f>
        <v/>
      </c>
    </row>
    <row r="43" spans="1:7" ht="20.100000000000001" customHeight="1" x14ac:dyDescent="0.2">
      <c r="A43" s="22"/>
      <c r="B43" s="39"/>
      <c r="C43" s="40"/>
      <c r="D43" s="20"/>
      <c r="E43" s="28" t="str">
        <f>IF(D43="","",LOOKUP(D43,TimeZone!$A$1:$B$25,TimeZone!$B$1:$B$25))</f>
        <v/>
      </c>
      <c r="F43" s="20"/>
      <c r="G43" s="34" t="str">
        <f>IF(F43="","",LOOKUP(F43,TimeZone!$A$1:$B$25,TimeZone!$B$1:$B$25))</f>
        <v/>
      </c>
    </row>
    <row r="44" spans="1:7" ht="20.100000000000001" customHeight="1" x14ac:dyDescent="0.2">
      <c r="A44" s="22"/>
      <c r="B44" s="39"/>
      <c r="C44" s="40"/>
      <c r="D44" s="20"/>
      <c r="E44" s="28" t="str">
        <f>IF(D44="","",LOOKUP(D44,TimeZone!$A$1:$B$25,TimeZone!$B$1:$B$25))</f>
        <v/>
      </c>
      <c r="F44" s="20"/>
      <c r="G44" s="34" t="str">
        <f>IF(F44="","",LOOKUP(F44,TimeZone!$A$1:$B$25,TimeZone!$B$1:$B$25))</f>
        <v/>
      </c>
    </row>
    <row r="45" spans="1:7" ht="20.100000000000001" customHeight="1" x14ac:dyDescent="0.2">
      <c r="A45" s="22"/>
      <c r="B45" s="39"/>
      <c r="C45" s="40"/>
      <c r="D45" s="20"/>
      <c r="E45" s="28" t="str">
        <f>IF(D45="","",LOOKUP(D45,TimeZone!$A$1:$B$25,TimeZone!$B$1:$B$25))</f>
        <v/>
      </c>
      <c r="F45" s="20"/>
      <c r="G45" s="34" t="str">
        <f>IF(F45="","",LOOKUP(F45,TimeZone!$A$1:$B$25,TimeZone!$B$1:$B$25))</f>
        <v/>
      </c>
    </row>
    <row r="46" spans="1:7" ht="20.100000000000001" customHeight="1" x14ac:dyDescent="0.2">
      <c r="A46" s="22"/>
      <c r="B46" s="39"/>
      <c r="C46" s="40"/>
      <c r="D46" s="20"/>
      <c r="E46" s="28" t="str">
        <f>IF(D46="","",LOOKUP(D46,TimeZone!$A$1:$B$25,TimeZone!$B$1:$B$25))</f>
        <v/>
      </c>
      <c r="F46" s="20"/>
      <c r="G46" s="34" t="str">
        <f>IF(F46="","",LOOKUP(F46,TimeZone!$A$1:$B$25,TimeZone!$B$1:$B$25))</f>
        <v/>
      </c>
    </row>
    <row r="47" spans="1:7" ht="20.100000000000001" customHeight="1" x14ac:dyDescent="0.2">
      <c r="A47" s="22"/>
      <c r="B47" s="39"/>
      <c r="C47" s="40"/>
      <c r="D47" s="20"/>
      <c r="E47" s="28" t="str">
        <f>IF(D47="","",LOOKUP(D47,TimeZone!$A$1:$B$25,TimeZone!$B$1:$B$25))</f>
        <v/>
      </c>
      <c r="F47" s="20"/>
      <c r="G47" s="34" t="str">
        <f>IF(F47="","",LOOKUP(F47,TimeZone!$A$1:$B$25,TimeZone!$B$1:$B$25))</f>
        <v/>
      </c>
    </row>
    <row r="48" spans="1:7" ht="20.100000000000001" customHeight="1" x14ac:dyDescent="0.2">
      <c r="A48" s="22"/>
      <c r="B48" s="39"/>
      <c r="C48" s="40"/>
      <c r="D48" s="20"/>
      <c r="E48" s="28" t="str">
        <f>IF(D48="","",LOOKUP(D48,TimeZone!$A$1:$B$25,TimeZone!$B$1:$B$25))</f>
        <v/>
      </c>
      <c r="F48" s="20"/>
      <c r="G48" s="34" t="str">
        <f>IF(F48="","",LOOKUP(F48,TimeZone!$A$1:$B$25,TimeZone!$B$1:$B$25))</f>
        <v/>
      </c>
    </row>
    <row r="49" spans="1:7" ht="20.100000000000001" customHeight="1" x14ac:dyDescent="0.2">
      <c r="A49" s="22"/>
      <c r="B49" s="39"/>
      <c r="C49" s="40"/>
      <c r="D49" s="20"/>
      <c r="E49" s="28" t="str">
        <f>IF(D49="","",LOOKUP(D49,TimeZone!$A$1:$B$25,TimeZone!$B$1:$B$25))</f>
        <v/>
      </c>
      <c r="F49" s="20"/>
      <c r="G49" s="34" t="str">
        <f>IF(F49="","",LOOKUP(F49,TimeZone!$A$1:$B$25,TimeZone!$B$1:$B$25))</f>
        <v/>
      </c>
    </row>
    <row r="50" spans="1:7" ht="20.100000000000001" customHeight="1" x14ac:dyDescent="0.2">
      <c r="A50" s="22"/>
      <c r="B50" s="39"/>
      <c r="C50" s="40"/>
      <c r="D50" s="20"/>
      <c r="E50" s="28" t="str">
        <f>IF(D50="","",LOOKUP(D50,TimeZone!$A$1:$B$25,TimeZone!$B$1:$B$25))</f>
        <v/>
      </c>
      <c r="F50" s="20"/>
      <c r="G50" s="34" t="str">
        <f>IF(F50="","",LOOKUP(F50,TimeZone!$A$1:$B$25,TimeZone!$B$1:$B$25))</f>
        <v/>
      </c>
    </row>
    <row r="51" spans="1:7" ht="20.100000000000001" customHeight="1" x14ac:dyDescent="0.2">
      <c r="A51" s="22"/>
      <c r="B51" s="39"/>
      <c r="C51" s="40"/>
      <c r="D51" s="20"/>
      <c r="E51" s="28" t="str">
        <f>IF(D51="","",LOOKUP(D51,TimeZone!$A$1:$B$25,TimeZone!$B$1:$B$25))</f>
        <v/>
      </c>
      <c r="F51" s="20"/>
      <c r="G51" s="34" t="str">
        <f>IF(F51="","",LOOKUP(F51,TimeZone!$A$1:$B$25,TimeZone!$B$1:$B$25))</f>
        <v/>
      </c>
    </row>
    <row r="52" spans="1:7" ht="20.100000000000001" customHeight="1" x14ac:dyDescent="0.2">
      <c r="A52" s="22"/>
      <c r="B52" s="39"/>
      <c r="C52" s="40"/>
      <c r="D52" s="20"/>
      <c r="E52" s="28" t="str">
        <f>IF(D52="","",LOOKUP(D52,TimeZone!$A$1:$B$25,TimeZone!$B$1:$B$25))</f>
        <v/>
      </c>
      <c r="F52" s="20"/>
      <c r="G52" s="34" t="str">
        <f>IF(F52="","",LOOKUP(F52,TimeZone!$A$1:$B$25,TimeZone!$B$1:$B$25))</f>
        <v/>
      </c>
    </row>
    <row r="53" spans="1:7" ht="20.100000000000001" customHeight="1" x14ac:dyDescent="0.2">
      <c r="A53" s="22"/>
      <c r="B53" s="39"/>
      <c r="C53" s="40"/>
      <c r="D53" s="20"/>
      <c r="E53" s="28" t="str">
        <f>IF(D53="","",LOOKUP(D53,TimeZone!$A$1:$B$25,TimeZone!$B$1:$B$25))</f>
        <v/>
      </c>
      <c r="F53" s="20"/>
      <c r="G53" s="34" t="str">
        <f>IF(F53="","",LOOKUP(F53,TimeZone!$A$1:$B$25,TimeZone!$B$1:$B$25))</f>
        <v/>
      </c>
    </row>
    <row r="54" spans="1:7" ht="20.100000000000001" customHeight="1" x14ac:dyDescent="0.2">
      <c r="A54" s="22"/>
      <c r="B54" s="39"/>
      <c r="C54" s="40"/>
      <c r="D54" s="20"/>
      <c r="E54" s="28" t="str">
        <f>IF(D54="","",LOOKUP(D54,TimeZone!$A$1:$B$25,TimeZone!$B$1:$B$25))</f>
        <v/>
      </c>
      <c r="F54" s="20"/>
      <c r="G54" s="34" t="str">
        <f>IF(F54="","",LOOKUP(F54,TimeZone!$A$1:$B$25,TimeZone!$B$1:$B$25))</f>
        <v/>
      </c>
    </row>
    <row r="55" spans="1:7" ht="20.100000000000001" customHeight="1" x14ac:dyDescent="0.2">
      <c r="A55" s="22"/>
      <c r="B55" s="39"/>
      <c r="C55" s="40"/>
      <c r="D55" s="20"/>
      <c r="E55" s="28" t="str">
        <f>IF(D55="","",LOOKUP(D55,TimeZone!$A$1:$B$25,TimeZone!$B$1:$B$25))</f>
        <v/>
      </c>
      <c r="F55" s="20"/>
      <c r="G55" s="34" t="str">
        <f>IF(F55="","",LOOKUP(F55,TimeZone!$A$1:$B$25,TimeZone!$B$1:$B$25))</f>
        <v/>
      </c>
    </row>
    <row r="56" spans="1:7" ht="20.100000000000001" customHeight="1" x14ac:dyDescent="0.2">
      <c r="A56" s="22"/>
      <c r="B56" s="39"/>
      <c r="C56" s="40"/>
      <c r="D56" s="20"/>
      <c r="E56" s="28" t="str">
        <f>IF(D56="","",LOOKUP(D56,TimeZone!$A$1:$B$25,TimeZone!$B$1:$B$25))</f>
        <v/>
      </c>
      <c r="F56" s="20"/>
      <c r="G56" s="34" t="str">
        <f>IF(F56="","",LOOKUP(F56,TimeZone!$A$1:$B$25,TimeZone!$B$1:$B$25))</f>
        <v/>
      </c>
    </row>
    <row r="57" spans="1:7" ht="20.100000000000001" customHeight="1" x14ac:dyDescent="0.2">
      <c r="A57" s="22"/>
      <c r="B57" s="39"/>
      <c r="C57" s="40"/>
      <c r="D57" s="20"/>
      <c r="E57" s="28" t="str">
        <f>IF(D57="","",LOOKUP(D57,TimeZone!$A$1:$B$25,TimeZone!$B$1:$B$25))</f>
        <v/>
      </c>
      <c r="F57" s="20"/>
      <c r="G57" s="34" t="str">
        <f>IF(F57="","",LOOKUP(F57,TimeZone!$A$1:$B$25,TimeZone!$B$1:$B$25))</f>
        <v/>
      </c>
    </row>
    <row r="58" spans="1:7" ht="20.100000000000001" customHeight="1" x14ac:dyDescent="0.2">
      <c r="A58" s="22"/>
      <c r="B58" s="39"/>
      <c r="C58" s="40"/>
      <c r="D58" s="20"/>
      <c r="E58" s="28" t="str">
        <f>IF(D58="","",LOOKUP(D58,TimeZone!$A$1:$B$25,TimeZone!$B$1:$B$25))</f>
        <v/>
      </c>
      <c r="F58" s="20"/>
      <c r="G58" s="34" t="str">
        <f>IF(F58="","",LOOKUP(F58,TimeZone!$A$1:$B$25,TimeZone!$B$1:$B$25))</f>
        <v/>
      </c>
    </row>
    <row r="59" spans="1:7" ht="20.100000000000001" customHeight="1" x14ac:dyDescent="0.2">
      <c r="A59" s="22"/>
      <c r="B59" s="39"/>
      <c r="C59" s="40"/>
      <c r="D59" s="20"/>
      <c r="E59" s="28" t="str">
        <f>IF(D59="","",LOOKUP(D59,TimeZone!$A$1:$B$25,TimeZone!$B$1:$B$25))</f>
        <v/>
      </c>
      <c r="F59" s="20"/>
      <c r="G59" s="34" t="str">
        <f>IF(F59="","",LOOKUP(F59,TimeZone!$A$1:$B$25,TimeZone!$B$1:$B$25))</f>
        <v/>
      </c>
    </row>
    <row r="60" spans="1:7" ht="20.100000000000001" customHeight="1" x14ac:dyDescent="0.2">
      <c r="A60" s="22"/>
      <c r="B60" s="39"/>
      <c r="C60" s="40"/>
      <c r="D60" s="20"/>
      <c r="E60" s="28" t="str">
        <f>IF(D60="","",LOOKUP(D60,TimeZone!$A$1:$B$25,TimeZone!$B$1:$B$25))</f>
        <v/>
      </c>
      <c r="F60" s="20"/>
      <c r="G60" s="34" t="str">
        <f>IF(F60="","",LOOKUP(F60,TimeZone!$A$1:$B$25,TimeZone!$B$1:$B$25))</f>
        <v/>
      </c>
    </row>
    <row r="61" spans="1:7" ht="20.100000000000001" customHeight="1" x14ac:dyDescent="0.2">
      <c r="A61" s="22"/>
      <c r="B61" s="39"/>
      <c r="C61" s="40"/>
      <c r="D61" s="20"/>
      <c r="E61" s="28" t="str">
        <f>IF(D61="","",LOOKUP(D61,TimeZone!$A$1:$B$25,TimeZone!$B$1:$B$25))</f>
        <v/>
      </c>
      <c r="F61" s="20"/>
      <c r="G61" s="34" t="str">
        <f>IF(F61="","",LOOKUP(F61,TimeZone!$A$1:$B$25,TimeZone!$B$1:$B$25))</f>
        <v/>
      </c>
    </row>
    <row r="62" spans="1:7" ht="20.100000000000001" customHeight="1" x14ac:dyDescent="0.2">
      <c r="A62" s="22"/>
      <c r="B62" s="39"/>
      <c r="C62" s="40"/>
      <c r="D62" s="20"/>
      <c r="E62" s="28" t="str">
        <f>IF(D62="","",LOOKUP(D62,TimeZone!$A$1:$B$25,TimeZone!$B$1:$B$25))</f>
        <v/>
      </c>
      <c r="F62" s="20"/>
      <c r="G62" s="34" t="str">
        <f>IF(F62="","",LOOKUP(F62,TimeZone!$A$1:$B$25,TimeZone!$B$1:$B$25))</f>
        <v/>
      </c>
    </row>
    <row r="63" spans="1:7" ht="20.100000000000001" customHeight="1" x14ac:dyDescent="0.2">
      <c r="A63" s="22"/>
      <c r="B63" s="39"/>
      <c r="C63" s="40"/>
      <c r="D63" s="20"/>
      <c r="E63" s="28" t="str">
        <f>IF(D63="","",LOOKUP(D63,TimeZone!$A$1:$B$25,TimeZone!$B$1:$B$25))</f>
        <v/>
      </c>
      <c r="F63" s="20"/>
      <c r="G63" s="34" t="str">
        <f>IF(F63="","",LOOKUP(F63,TimeZone!$A$1:$B$25,TimeZone!$B$1:$B$25))</f>
        <v/>
      </c>
    </row>
    <row r="64" spans="1:7" ht="20.100000000000001" customHeight="1" x14ac:dyDescent="0.2">
      <c r="A64" s="22"/>
      <c r="B64" s="39"/>
      <c r="C64" s="40"/>
      <c r="D64" s="20"/>
      <c r="E64" s="28" t="str">
        <f>IF(D64="","",LOOKUP(D64,TimeZone!$A$1:$B$25,TimeZone!$B$1:$B$25))</f>
        <v/>
      </c>
      <c r="F64" s="20"/>
      <c r="G64" s="34" t="str">
        <f>IF(F64="","",LOOKUP(F64,TimeZone!$A$1:$B$25,TimeZone!$B$1:$B$25))</f>
        <v/>
      </c>
    </row>
    <row r="65" spans="1:7" ht="20.100000000000001" customHeight="1" x14ac:dyDescent="0.2">
      <c r="A65" s="22"/>
      <c r="B65" s="39"/>
      <c r="C65" s="40"/>
      <c r="D65" s="20"/>
      <c r="E65" s="28" t="str">
        <f>IF(D65="","",LOOKUP(D65,TimeZone!$A$1:$B$25,TimeZone!$B$1:$B$25))</f>
        <v/>
      </c>
      <c r="F65" s="20"/>
      <c r="G65" s="34" t="str">
        <f>IF(F65="","",LOOKUP(F65,TimeZone!$A$1:$B$25,TimeZone!$B$1:$B$25))</f>
        <v/>
      </c>
    </row>
    <row r="66" spans="1:7" ht="20.100000000000001" customHeight="1" x14ac:dyDescent="0.2">
      <c r="A66" s="22"/>
      <c r="B66" s="39"/>
      <c r="C66" s="40"/>
      <c r="D66" s="20"/>
      <c r="E66" s="28" t="str">
        <f>IF(D66="","",LOOKUP(D66,TimeZone!$A$1:$B$25,TimeZone!$B$1:$B$25))</f>
        <v/>
      </c>
      <c r="F66" s="20"/>
      <c r="G66" s="34" t="str">
        <f>IF(F66="","",LOOKUP(F66,TimeZone!$A$1:$B$25,TimeZone!$B$1:$B$25))</f>
        <v/>
      </c>
    </row>
    <row r="67" spans="1:7" ht="20.100000000000001" customHeight="1" x14ac:dyDescent="0.2">
      <c r="A67" s="22"/>
      <c r="B67" s="39"/>
      <c r="C67" s="40"/>
      <c r="D67" s="20"/>
      <c r="E67" s="28" t="str">
        <f>IF(D67="","",LOOKUP(D67,TimeZone!$A$1:$B$25,TimeZone!$B$1:$B$25))</f>
        <v/>
      </c>
      <c r="F67" s="20"/>
      <c r="G67" s="34" t="str">
        <f>IF(F67="","",LOOKUP(F67,TimeZone!$A$1:$B$25,TimeZone!$B$1:$B$25))</f>
        <v/>
      </c>
    </row>
    <row r="68" spans="1:7" ht="20.100000000000001" customHeight="1" x14ac:dyDescent="0.2">
      <c r="A68" s="22"/>
      <c r="B68" s="39"/>
      <c r="C68" s="40"/>
      <c r="D68" s="20"/>
      <c r="E68" s="28" t="str">
        <f>IF(D68="","",LOOKUP(D68,TimeZone!$A$1:$B$25,TimeZone!$B$1:$B$25))</f>
        <v/>
      </c>
      <c r="F68" s="20"/>
      <c r="G68" s="34" t="str">
        <f>IF(F68="","",LOOKUP(F68,TimeZone!$A$1:$B$25,TimeZone!$B$1:$B$25))</f>
        <v/>
      </c>
    </row>
    <row r="69" spans="1:7" ht="20.100000000000001" customHeight="1" x14ac:dyDescent="0.2">
      <c r="A69" s="22"/>
      <c r="B69" s="39"/>
      <c r="C69" s="40"/>
      <c r="D69" s="20"/>
      <c r="E69" s="28" t="str">
        <f>IF(D69="","",LOOKUP(D69,TimeZone!$A$1:$B$25,TimeZone!$B$1:$B$25))</f>
        <v/>
      </c>
      <c r="F69" s="20"/>
      <c r="G69" s="34" t="str">
        <f>IF(F69="","",LOOKUP(F69,TimeZone!$A$1:$B$25,TimeZone!$B$1:$B$25))</f>
        <v/>
      </c>
    </row>
    <row r="70" spans="1:7" ht="20.100000000000001" customHeight="1" x14ac:dyDescent="0.2">
      <c r="A70" s="22"/>
      <c r="B70" s="39"/>
      <c r="C70" s="40"/>
      <c r="D70" s="20"/>
      <c r="E70" s="28" t="str">
        <f>IF(D70="","",LOOKUP(D70,TimeZone!$A$1:$B$25,TimeZone!$B$1:$B$25))</f>
        <v/>
      </c>
      <c r="F70" s="20"/>
      <c r="G70" s="34" t="str">
        <f>IF(F70="","",LOOKUP(F70,TimeZone!$A$1:$B$25,TimeZone!$B$1:$B$25))</f>
        <v/>
      </c>
    </row>
    <row r="71" spans="1:7" ht="20.100000000000001" customHeight="1" x14ac:dyDescent="0.2">
      <c r="A71" s="22"/>
      <c r="B71" s="39"/>
      <c r="C71" s="40"/>
      <c r="D71" s="20"/>
      <c r="E71" s="28" t="str">
        <f>IF(D71="","",LOOKUP(D71,TimeZone!$A$1:$B$25,TimeZone!$B$1:$B$25))</f>
        <v/>
      </c>
      <c r="F71" s="20"/>
      <c r="G71" s="34" t="str">
        <f>IF(F71="","",LOOKUP(F71,TimeZone!$A$1:$B$25,TimeZone!$B$1:$B$25))</f>
        <v/>
      </c>
    </row>
    <row r="72" spans="1:7" ht="20.100000000000001" customHeight="1" x14ac:dyDescent="0.2">
      <c r="A72" s="22"/>
      <c r="B72" s="39"/>
      <c r="C72" s="40"/>
      <c r="D72" s="20"/>
      <c r="E72" s="28" t="str">
        <f>IF(D72="","",LOOKUP(D72,TimeZone!$A$1:$B$25,TimeZone!$B$1:$B$25))</f>
        <v/>
      </c>
      <c r="F72" s="20"/>
      <c r="G72" s="34" t="str">
        <f>IF(F72="","",LOOKUP(F72,TimeZone!$A$1:$B$25,TimeZone!$B$1:$B$25))</f>
        <v/>
      </c>
    </row>
    <row r="73" spans="1:7" ht="20.100000000000001" customHeight="1" x14ac:dyDescent="0.2">
      <c r="A73" s="22"/>
      <c r="B73" s="39"/>
      <c r="C73" s="40"/>
      <c r="D73" s="20"/>
      <c r="E73" s="28" t="str">
        <f>IF(D73="","",LOOKUP(D73,TimeZone!$A$1:$B$25,TimeZone!$B$1:$B$25))</f>
        <v/>
      </c>
      <c r="F73" s="20"/>
      <c r="G73" s="34" t="str">
        <f>IF(F73="","",LOOKUP(F73,TimeZone!$A$1:$B$25,TimeZone!$B$1:$B$25))</f>
        <v/>
      </c>
    </row>
    <row r="74" spans="1:7" ht="20.100000000000001" customHeight="1" x14ac:dyDescent="0.2">
      <c r="A74" s="22"/>
      <c r="B74" s="39"/>
      <c r="C74" s="40"/>
      <c r="D74" s="20"/>
      <c r="E74" s="28" t="str">
        <f>IF(D74="","",LOOKUP(D74,TimeZone!$A$1:$B$25,TimeZone!$B$1:$B$25))</f>
        <v/>
      </c>
      <c r="F74" s="20"/>
      <c r="G74" s="34" t="str">
        <f>IF(F74="","",LOOKUP(F74,TimeZone!$A$1:$B$25,TimeZone!$B$1:$B$25))</f>
        <v/>
      </c>
    </row>
    <row r="75" spans="1:7" ht="20.100000000000001" customHeight="1" x14ac:dyDescent="0.2">
      <c r="A75" s="22"/>
      <c r="B75" s="39"/>
      <c r="C75" s="40"/>
      <c r="D75" s="20"/>
      <c r="E75" s="28" t="str">
        <f>IF(D75="","",LOOKUP(D75,TimeZone!$A$1:$B$25,TimeZone!$B$1:$B$25))</f>
        <v/>
      </c>
      <c r="F75" s="20"/>
      <c r="G75" s="34" t="str">
        <f>IF(F75="","",LOOKUP(F75,TimeZone!$A$1:$B$25,TimeZone!$B$1:$B$25))</f>
        <v/>
      </c>
    </row>
    <row r="76" spans="1:7" ht="20.100000000000001" customHeight="1" x14ac:dyDescent="0.2">
      <c r="A76" s="22"/>
      <c r="B76" s="39"/>
      <c r="C76" s="40"/>
      <c r="D76" s="20"/>
      <c r="E76" s="28" t="str">
        <f>IF(D76="","",LOOKUP(D76,TimeZone!$A$1:$B$25,TimeZone!$B$1:$B$25))</f>
        <v/>
      </c>
      <c r="F76" s="20"/>
      <c r="G76" s="34" t="str">
        <f>IF(F76="","",LOOKUP(F76,TimeZone!$A$1:$B$25,TimeZone!$B$1:$B$25))</f>
        <v/>
      </c>
    </row>
    <row r="77" spans="1:7" ht="20.100000000000001" customHeight="1" x14ac:dyDescent="0.2">
      <c r="A77" s="22"/>
      <c r="B77" s="39"/>
      <c r="C77" s="40"/>
      <c r="D77" s="20"/>
      <c r="E77" s="28" t="str">
        <f>IF(D77="","",LOOKUP(D77,TimeZone!$A$1:$B$25,TimeZone!$B$1:$B$25))</f>
        <v/>
      </c>
      <c r="F77" s="20"/>
      <c r="G77" s="34" t="str">
        <f>IF(F77="","",LOOKUP(F77,TimeZone!$A$1:$B$25,TimeZone!$B$1:$B$25))</f>
        <v/>
      </c>
    </row>
    <row r="78" spans="1:7" ht="20.100000000000001" customHeight="1" x14ac:dyDescent="0.2">
      <c r="A78" s="22"/>
      <c r="B78" s="39"/>
      <c r="C78" s="40"/>
      <c r="D78" s="20"/>
      <c r="E78" s="28" t="str">
        <f>IF(D78="","",LOOKUP(D78,TimeZone!$A$1:$B$25,TimeZone!$B$1:$B$25))</f>
        <v/>
      </c>
      <c r="F78" s="20"/>
      <c r="G78" s="34" t="str">
        <f>IF(F78="","",LOOKUP(F78,TimeZone!$A$1:$B$25,TimeZone!$B$1:$B$25))</f>
        <v/>
      </c>
    </row>
    <row r="79" spans="1:7" ht="20.100000000000001" customHeight="1" x14ac:dyDescent="0.2">
      <c r="A79" s="22"/>
      <c r="B79" s="39"/>
      <c r="C79" s="40"/>
      <c r="D79" s="20"/>
      <c r="E79" s="28" t="str">
        <f>IF(D79="","",LOOKUP(D79,TimeZone!$A$1:$B$25,TimeZone!$B$1:$B$25))</f>
        <v/>
      </c>
      <c r="F79" s="20"/>
      <c r="G79" s="34" t="str">
        <f>IF(F79="","",LOOKUP(F79,TimeZone!$A$1:$B$25,TimeZone!$B$1:$B$25))</f>
        <v/>
      </c>
    </row>
    <row r="80" spans="1:7" ht="20.100000000000001" customHeight="1" x14ac:dyDescent="0.2">
      <c r="A80" s="22"/>
      <c r="B80" s="39"/>
      <c r="C80" s="40"/>
      <c r="D80" s="20"/>
      <c r="E80" s="28" t="str">
        <f>IF(D80="","",LOOKUP(D80,TimeZone!$A$1:$B$25,TimeZone!$B$1:$B$25))</f>
        <v/>
      </c>
      <c r="F80" s="20"/>
      <c r="G80" s="34" t="str">
        <f>IF(F80="","",LOOKUP(F80,TimeZone!$A$1:$B$25,TimeZone!$B$1:$B$25))</f>
        <v/>
      </c>
    </row>
    <row r="81" spans="1:7" ht="20.100000000000001" customHeight="1" x14ac:dyDescent="0.2">
      <c r="A81" s="22"/>
      <c r="B81" s="39"/>
      <c r="C81" s="40"/>
      <c r="D81" s="20"/>
      <c r="E81" s="28" t="str">
        <f>IF(D81="","",LOOKUP(D81,TimeZone!$A$1:$B$25,TimeZone!$B$1:$B$25))</f>
        <v/>
      </c>
      <c r="F81" s="20"/>
      <c r="G81" s="34" t="str">
        <f>IF(F81="","",LOOKUP(F81,TimeZone!$A$1:$B$25,TimeZone!$B$1:$B$25))</f>
        <v/>
      </c>
    </row>
    <row r="82" spans="1:7" ht="20.100000000000001" customHeight="1" x14ac:dyDescent="0.2">
      <c r="A82" s="22"/>
      <c r="B82" s="39"/>
      <c r="C82" s="40"/>
      <c r="D82" s="20"/>
      <c r="E82" s="28" t="str">
        <f>IF(D82="","",LOOKUP(D82,TimeZone!$A$1:$B$25,TimeZone!$B$1:$B$25))</f>
        <v/>
      </c>
      <c r="F82" s="20"/>
      <c r="G82" s="34" t="str">
        <f>IF(F82="","",LOOKUP(F82,TimeZone!$A$1:$B$25,TimeZone!$B$1:$B$25))</f>
        <v/>
      </c>
    </row>
    <row r="83" spans="1:7" ht="20.100000000000001" customHeight="1" x14ac:dyDescent="0.2">
      <c r="A83" s="22"/>
      <c r="B83" s="39"/>
      <c r="C83" s="40"/>
      <c r="D83" s="20"/>
      <c r="E83" s="28" t="str">
        <f>IF(D83="","",LOOKUP(D83,TimeZone!$A$1:$B$25,TimeZone!$B$1:$B$25))</f>
        <v/>
      </c>
      <c r="F83" s="20"/>
      <c r="G83" s="34" t="str">
        <f>IF(F83="","",LOOKUP(F83,TimeZone!$A$1:$B$25,TimeZone!$B$1:$B$25))</f>
        <v/>
      </c>
    </row>
    <row r="84" spans="1:7" ht="20.100000000000001" customHeight="1" x14ac:dyDescent="0.2">
      <c r="A84" s="22"/>
      <c r="B84" s="39"/>
      <c r="C84" s="40"/>
      <c r="D84" s="20"/>
      <c r="E84" s="28" t="str">
        <f>IF(D84="","",LOOKUP(D84,TimeZone!$A$1:$B$25,TimeZone!$B$1:$B$25))</f>
        <v/>
      </c>
      <c r="F84" s="20"/>
      <c r="G84" s="34" t="str">
        <f>IF(F84="","",LOOKUP(F84,TimeZone!$A$1:$B$25,TimeZone!$B$1:$B$25))</f>
        <v/>
      </c>
    </row>
    <row r="85" spans="1:7" ht="20.100000000000001" customHeight="1" x14ac:dyDescent="0.2">
      <c r="A85" s="22"/>
      <c r="B85" s="39"/>
      <c r="C85" s="40"/>
      <c r="D85" s="20"/>
      <c r="E85" s="28" t="str">
        <f>IF(D85="","",LOOKUP(D85,TimeZone!$A$1:$B$25,TimeZone!$B$1:$B$25))</f>
        <v/>
      </c>
      <c r="F85" s="20"/>
      <c r="G85" s="34" t="str">
        <f>IF(F85="","",LOOKUP(F85,TimeZone!$A$1:$B$25,TimeZone!$B$1:$B$25))</f>
        <v/>
      </c>
    </row>
    <row r="86" spans="1:7" ht="20.100000000000001" customHeight="1" x14ac:dyDescent="0.2">
      <c r="A86" s="22"/>
      <c r="B86" s="39"/>
      <c r="C86" s="40"/>
      <c r="D86" s="20"/>
      <c r="E86" s="28" t="str">
        <f>IF(D86="","",LOOKUP(D86,TimeZone!$A$1:$B$25,TimeZone!$B$1:$B$25))</f>
        <v/>
      </c>
      <c r="F86" s="20"/>
      <c r="G86" s="34" t="str">
        <f>IF(F86="","",LOOKUP(F86,TimeZone!$A$1:$B$25,TimeZone!$B$1:$B$25))</f>
        <v/>
      </c>
    </row>
    <row r="87" spans="1:7" ht="20.100000000000001" customHeight="1" x14ac:dyDescent="0.2">
      <c r="A87" s="22"/>
      <c r="B87" s="39"/>
      <c r="C87" s="40"/>
      <c r="D87" s="20"/>
      <c r="E87" s="28" t="str">
        <f>IF(D87="","",LOOKUP(D87,TimeZone!$A$1:$B$25,TimeZone!$B$1:$B$25))</f>
        <v/>
      </c>
      <c r="F87" s="20"/>
      <c r="G87" s="34" t="str">
        <f>IF(F87="","",LOOKUP(F87,TimeZone!$A$1:$B$25,TimeZone!$B$1:$B$25))</f>
        <v/>
      </c>
    </row>
    <row r="88" spans="1:7" ht="20.100000000000001" customHeight="1" x14ac:dyDescent="0.2">
      <c r="A88" s="22"/>
      <c r="B88" s="39"/>
      <c r="C88" s="40"/>
      <c r="D88" s="20"/>
      <c r="E88" s="28" t="str">
        <f>IF(D88="","",LOOKUP(D88,TimeZone!$A$1:$B$25,TimeZone!$B$1:$B$25))</f>
        <v/>
      </c>
      <c r="F88" s="20"/>
      <c r="G88" s="34" t="str">
        <f>IF(F88="","",LOOKUP(F88,TimeZone!$A$1:$B$25,TimeZone!$B$1:$B$25))</f>
        <v/>
      </c>
    </row>
    <row r="89" spans="1:7" ht="20.100000000000001" customHeight="1" x14ac:dyDescent="0.2">
      <c r="A89" s="22"/>
      <c r="B89" s="39"/>
      <c r="C89" s="40"/>
      <c r="D89" s="20"/>
      <c r="E89" s="28" t="str">
        <f>IF(D89="","",LOOKUP(D89,TimeZone!$A$1:$B$25,TimeZone!$B$1:$B$25))</f>
        <v/>
      </c>
      <c r="F89" s="20"/>
      <c r="G89" s="34" t="str">
        <f>IF(F89="","",LOOKUP(F89,TimeZone!$A$1:$B$25,TimeZone!$B$1:$B$25))</f>
        <v/>
      </c>
    </row>
    <row r="90" spans="1:7" ht="20.100000000000001" customHeight="1" x14ac:dyDescent="0.2">
      <c r="A90" s="22"/>
      <c r="B90" s="39"/>
      <c r="C90" s="40"/>
      <c r="D90" s="20"/>
      <c r="E90" s="28" t="str">
        <f>IF(D90="","",LOOKUP(D90,TimeZone!$A$1:$B$25,TimeZone!$B$1:$B$25))</f>
        <v/>
      </c>
      <c r="F90" s="20"/>
      <c r="G90" s="34" t="str">
        <f>IF(F90="","",LOOKUP(F90,TimeZone!$A$1:$B$25,TimeZone!$B$1:$B$25))</f>
        <v/>
      </c>
    </row>
    <row r="91" spans="1:7" ht="20.100000000000001" customHeight="1" x14ac:dyDescent="0.2">
      <c r="A91" s="22"/>
      <c r="B91" s="39"/>
      <c r="C91" s="40"/>
      <c r="D91" s="20"/>
      <c r="E91" s="28" t="str">
        <f>IF(D91="","",LOOKUP(D91,TimeZone!$A$1:$B$25,TimeZone!$B$1:$B$25))</f>
        <v/>
      </c>
      <c r="F91" s="20"/>
      <c r="G91" s="34" t="str">
        <f>IF(F91="","",LOOKUP(F91,TimeZone!$A$1:$B$25,TimeZone!$B$1:$B$25))</f>
        <v/>
      </c>
    </row>
    <row r="92" spans="1:7" ht="20.100000000000001" customHeight="1" x14ac:dyDescent="0.2">
      <c r="A92" s="22"/>
      <c r="B92" s="39"/>
      <c r="C92" s="40"/>
      <c r="D92" s="20"/>
      <c r="E92" s="28" t="str">
        <f>IF(D92="","",LOOKUP(D92,TimeZone!$A$1:$B$25,TimeZone!$B$1:$B$25))</f>
        <v/>
      </c>
      <c r="F92" s="20"/>
      <c r="G92" s="34" t="str">
        <f>IF(F92="","",LOOKUP(F92,TimeZone!$A$1:$B$25,TimeZone!$B$1:$B$25))</f>
        <v/>
      </c>
    </row>
    <row r="93" spans="1:7" ht="20.100000000000001" customHeight="1" x14ac:dyDescent="0.2">
      <c r="A93" s="22"/>
      <c r="B93" s="39"/>
      <c r="C93" s="40"/>
      <c r="D93" s="20"/>
      <c r="E93" s="28" t="str">
        <f>IF(D93="","",LOOKUP(D93,TimeZone!$A$1:$B$25,TimeZone!$B$1:$B$25))</f>
        <v/>
      </c>
      <c r="F93" s="20"/>
      <c r="G93" s="34" t="str">
        <f>IF(F93="","",LOOKUP(F93,TimeZone!$A$1:$B$25,TimeZone!$B$1:$B$25))</f>
        <v/>
      </c>
    </row>
    <row r="94" spans="1:7" ht="20.100000000000001" customHeight="1" x14ac:dyDescent="0.2">
      <c r="A94" s="22"/>
      <c r="B94" s="39"/>
      <c r="C94" s="40"/>
      <c r="D94" s="20"/>
      <c r="E94" s="28" t="str">
        <f>IF(D94="","",LOOKUP(D94,TimeZone!$A$1:$B$25,TimeZone!$B$1:$B$25))</f>
        <v/>
      </c>
      <c r="F94" s="20"/>
      <c r="G94" s="34" t="str">
        <f>IF(F94="","",LOOKUP(F94,TimeZone!$A$1:$B$25,TimeZone!$B$1:$B$25))</f>
        <v/>
      </c>
    </row>
    <row r="95" spans="1:7" ht="20.100000000000001" customHeight="1" x14ac:dyDescent="0.2">
      <c r="A95" s="22"/>
      <c r="B95" s="39"/>
      <c r="C95" s="40"/>
      <c r="D95" s="20"/>
      <c r="E95" s="28" t="str">
        <f>IF(D95="","",LOOKUP(D95,TimeZone!$A$1:$B$25,TimeZone!$B$1:$B$25))</f>
        <v/>
      </c>
      <c r="F95" s="20"/>
      <c r="G95" s="34" t="str">
        <f>IF(F95="","",LOOKUP(F95,TimeZone!$A$1:$B$25,TimeZone!$B$1:$B$25))</f>
        <v/>
      </c>
    </row>
    <row r="96" spans="1:7" ht="20.100000000000001" customHeight="1" x14ac:dyDescent="0.2">
      <c r="A96" s="22"/>
      <c r="B96" s="39"/>
      <c r="C96" s="40"/>
      <c r="D96" s="20"/>
      <c r="E96" s="28" t="str">
        <f>IF(D96="","",LOOKUP(D96,TimeZone!$A$1:$B$25,TimeZone!$B$1:$B$25))</f>
        <v/>
      </c>
      <c r="F96" s="20"/>
      <c r="G96" s="34" t="str">
        <f>IF(F96="","",LOOKUP(F96,TimeZone!$A$1:$B$25,TimeZone!$B$1:$B$25))</f>
        <v/>
      </c>
    </row>
    <row r="97" spans="1:7" ht="20.100000000000001" customHeight="1" x14ac:dyDescent="0.2">
      <c r="A97" s="22"/>
      <c r="B97" s="39"/>
      <c r="C97" s="40"/>
      <c r="D97" s="20"/>
      <c r="E97" s="28" t="str">
        <f>IF(D97="","",LOOKUP(D97,TimeZone!$A$1:$B$25,TimeZone!$B$1:$B$25))</f>
        <v/>
      </c>
      <c r="F97" s="20"/>
      <c r="G97" s="34" t="str">
        <f>IF(F97="","",LOOKUP(F97,TimeZone!$A$1:$B$25,TimeZone!$B$1:$B$25))</f>
        <v/>
      </c>
    </row>
    <row r="98" spans="1:7" ht="20.100000000000001" customHeight="1" x14ac:dyDescent="0.2">
      <c r="A98" s="22"/>
      <c r="B98" s="39"/>
      <c r="C98" s="40"/>
      <c r="D98" s="20"/>
      <c r="E98" s="28" t="str">
        <f>IF(D98="","",LOOKUP(D98,TimeZone!$A$1:$B$25,TimeZone!$B$1:$B$25))</f>
        <v/>
      </c>
      <c r="F98" s="20"/>
      <c r="G98" s="34" t="str">
        <f>IF(F98="","",LOOKUP(F98,TimeZone!$A$1:$B$25,TimeZone!$B$1:$B$25))</f>
        <v/>
      </c>
    </row>
    <row r="99" spans="1:7" ht="20.100000000000001" customHeight="1" x14ac:dyDescent="0.2">
      <c r="A99" s="22"/>
      <c r="B99" s="39"/>
      <c r="C99" s="40"/>
      <c r="D99" s="20"/>
      <c r="E99" s="28" t="str">
        <f>IF(D99="","",LOOKUP(D99,TimeZone!$A$1:$B$25,TimeZone!$B$1:$B$25))</f>
        <v/>
      </c>
      <c r="F99" s="20"/>
      <c r="G99" s="34" t="str">
        <f>IF(F99="","",LOOKUP(F99,TimeZone!$A$1:$B$25,TimeZone!$B$1:$B$25))</f>
        <v/>
      </c>
    </row>
    <row r="100" spans="1:7" ht="20.100000000000001" customHeight="1" x14ac:dyDescent="0.2">
      <c r="A100" s="22"/>
      <c r="B100" s="39"/>
      <c r="C100" s="40"/>
      <c r="D100" s="20"/>
      <c r="E100" s="28" t="str">
        <f>IF(D100="","",LOOKUP(D100,TimeZone!$A$1:$B$25,TimeZone!$B$1:$B$25))</f>
        <v/>
      </c>
      <c r="F100" s="20"/>
      <c r="G100" s="34" t="str">
        <f>IF(F100="","",LOOKUP(F100,TimeZone!$A$1:$B$25,TimeZone!$B$1:$B$25))</f>
        <v/>
      </c>
    </row>
    <row r="101" spans="1:7" ht="20.100000000000001" customHeight="1" x14ac:dyDescent="0.2">
      <c r="A101" s="22"/>
      <c r="B101" s="39"/>
      <c r="C101" s="40"/>
      <c r="D101" s="20"/>
      <c r="E101" s="28" t="str">
        <f>IF(D101="","",LOOKUP(D101,TimeZone!$A$1:$B$25,TimeZone!$B$1:$B$25))</f>
        <v/>
      </c>
      <c r="F101" s="20"/>
      <c r="G101" s="34" t="str">
        <f>IF(F101="","",LOOKUP(F101,TimeZone!$A$1:$B$25,TimeZone!$B$1:$B$25))</f>
        <v/>
      </c>
    </row>
    <row r="102" spans="1:7" ht="20.100000000000001" customHeight="1" x14ac:dyDescent="0.2">
      <c r="A102" s="22"/>
      <c r="B102" s="39"/>
      <c r="C102" s="40"/>
      <c r="D102" s="20"/>
      <c r="E102" s="28" t="str">
        <f>IF(D102="","",LOOKUP(D102,TimeZone!$A$1:$B$25,TimeZone!$B$1:$B$25))</f>
        <v/>
      </c>
      <c r="F102" s="20"/>
      <c r="G102" s="34" t="str">
        <f>IF(F102="","",LOOKUP(F102,TimeZone!$A$1:$B$25,TimeZone!$B$1:$B$25))</f>
        <v/>
      </c>
    </row>
    <row r="103" spans="1:7" ht="20.100000000000001" customHeight="1" x14ac:dyDescent="0.2">
      <c r="A103" s="22"/>
      <c r="B103" s="39"/>
      <c r="C103" s="40"/>
      <c r="D103" s="20"/>
      <c r="E103" s="28" t="str">
        <f>IF(D103="","",LOOKUP(D103,TimeZone!$A$1:$B$25,TimeZone!$B$1:$B$25))</f>
        <v/>
      </c>
      <c r="F103" s="20"/>
      <c r="G103" s="34" t="str">
        <f>IF(F103="","",LOOKUP(F103,TimeZone!$A$1:$B$25,TimeZone!$B$1:$B$25))</f>
        <v/>
      </c>
    </row>
    <row r="104" spans="1:7" ht="20.100000000000001" customHeight="1" x14ac:dyDescent="0.2">
      <c r="A104" s="22"/>
      <c r="B104" s="39"/>
      <c r="C104" s="40"/>
      <c r="D104" s="20"/>
      <c r="E104" s="28" t="str">
        <f>IF(D104="","",LOOKUP(D104,TimeZone!$A$1:$B$25,TimeZone!$B$1:$B$25))</f>
        <v/>
      </c>
      <c r="F104" s="20"/>
      <c r="G104" s="34" t="str">
        <f>IF(F104="","",LOOKUP(F104,TimeZone!$A$1:$B$25,TimeZone!$B$1:$B$25))</f>
        <v/>
      </c>
    </row>
    <row r="105" spans="1:7" ht="20.100000000000001" customHeight="1" x14ac:dyDescent="0.2">
      <c r="A105" s="22"/>
      <c r="B105" s="39"/>
      <c r="C105" s="40"/>
      <c r="D105" s="20"/>
      <c r="E105" s="28" t="str">
        <f>IF(D105="","",LOOKUP(D105,TimeZone!$A$1:$B$25,TimeZone!$B$1:$B$25))</f>
        <v/>
      </c>
      <c r="F105" s="20"/>
      <c r="G105" s="34" t="str">
        <f>IF(F105="","",LOOKUP(F105,TimeZone!$A$1:$B$25,TimeZone!$B$1:$B$25))</f>
        <v/>
      </c>
    </row>
    <row r="106" spans="1:7" ht="20.100000000000001" customHeight="1" x14ac:dyDescent="0.2">
      <c r="A106" s="22"/>
      <c r="B106" s="39"/>
      <c r="C106" s="40"/>
      <c r="D106" s="20"/>
      <c r="E106" s="28" t="str">
        <f>IF(D106="","",LOOKUP(D106,TimeZone!$A$1:$B$25,TimeZone!$B$1:$B$25))</f>
        <v/>
      </c>
      <c r="F106" s="20"/>
      <c r="G106" s="34" t="str">
        <f>IF(F106="","",LOOKUP(F106,TimeZone!$A$1:$B$25,TimeZone!$B$1:$B$25))</f>
        <v/>
      </c>
    </row>
    <row r="107" spans="1:7" ht="20.100000000000001" customHeight="1" x14ac:dyDescent="0.2">
      <c r="A107" s="22"/>
      <c r="B107" s="39"/>
      <c r="C107" s="40"/>
      <c r="D107" s="20"/>
      <c r="E107" s="28" t="str">
        <f>IF(D107="","",LOOKUP(D107,TimeZone!$A$1:$B$25,TimeZone!$B$1:$B$25))</f>
        <v/>
      </c>
      <c r="F107" s="20"/>
      <c r="G107" s="34" t="str">
        <f>IF(F107="","",LOOKUP(F107,TimeZone!$A$1:$B$25,TimeZone!$B$1:$B$25))</f>
        <v/>
      </c>
    </row>
    <row r="108" spans="1:7" ht="20.100000000000001" customHeight="1" x14ac:dyDescent="0.2">
      <c r="A108" s="22"/>
      <c r="B108" s="39"/>
      <c r="C108" s="40"/>
      <c r="D108" s="20"/>
      <c r="E108" s="28" t="str">
        <f>IF(D108="","",LOOKUP(D108,TimeZone!$A$1:$B$25,TimeZone!$B$1:$B$25))</f>
        <v/>
      </c>
      <c r="F108" s="20"/>
      <c r="G108" s="34" t="str">
        <f>IF(F108="","",LOOKUP(F108,TimeZone!$A$1:$B$25,TimeZone!$B$1:$B$25))</f>
        <v/>
      </c>
    </row>
    <row r="109" spans="1:7" ht="20.100000000000001" customHeight="1" x14ac:dyDescent="0.2">
      <c r="A109" s="22"/>
      <c r="B109" s="39"/>
      <c r="C109" s="40"/>
      <c r="D109" s="20"/>
      <c r="E109" s="28" t="str">
        <f>IF(D109="","",LOOKUP(D109,TimeZone!$A$1:$B$25,TimeZone!$B$1:$B$25))</f>
        <v/>
      </c>
      <c r="F109" s="20"/>
      <c r="G109" s="34" t="str">
        <f>IF(F109="","",LOOKUP(F109,TimeZone!$A$1:$B$25,TimeZone!$B$1:$B$25))</f>
        <v/>
      </c>
    </row>
    <row r="110" spans="1:7" ht="20.100000000000001" customHeight="1" x14ac:dyDescent="0.2">
      <c r="A110" s="22"/>
      <c r="B110" s="39"/>
      <c r="C110" s="40"/>
      <c r="D110" s="20"/>
      <c r="E110" s="28" t="str">
        <f>IF(D110="","",LOOKUP(D110,TimeZone!$A$1:$B$25,TimeZone!$B$1:$B$25))</f>
        <v/>
      </c>
      <c r="F110" s="20"/>
      <c r="G110" s="34" t="str">
        <f>IF(F110="","",LOOKUP(F110,TimeZone!$A$1:$B$25,TimeZone!$B$1:$B$25))</f>
        <v/>
      </c>
    </row>
    <row r="111" spans="1:7" ht="20.100000000000001" customHeight="1" x14ac:dyDescent="0.2">
      <c r="A111" s="22"/>
      <c r="B111" s="39"/>
      <c r="C111" s="40"/>
      <c r="D111" s="20"/>
      <c r="E111" s="28" t="str">
        <f>IF(D111="","",LOOKUP(D111,TimeZone!$A$1:$B$25,TimeZone!$B$1:$B$25))</f>
        <v/>
      </c>
      <c r="F111" s="20"/>
      <c r="G111" s="34" t="str">
        <f>IF(F111="","",LOOKUP(F111,TimeZone!$A$1:$B$25,TimeZone!$B$1:$B$25))</f>
        <v/>
      </c>
    </row>
    <row r="112" spans="1:7" ht="20.100000000000001" customHeight="1" x14ac:dyDescent="0.2">
      <c r="A112" s="22"/>
      <c r="B112" s="39"/>
      <c r="C112" s="40"/>
      <c r="D112" s="20"/>
      <c r="E112" s="28" t="str">
        <f>IF(D112="","",LOOKUP(D112,TimeZone!$A$1:$B$25,TimeZone!$B$1:$B$25))</f>
        <v/>
      </c>
      <c r="F112" s="20"/>
      <c r="G112" s="34" t="str">
        <f>IF(F112="","",LOOKUP(F112,TimeZone!$A$1:$B$25,TimeZone!$B$1:$B$25))</f>
        <v/>
      </c>
    </row>
    <row r="113" spans="1:7" ht="20.100000000000001" customHeight="1" x14ac:dyDescent="0.2">
      <c r="A113" s="22"/>
      <c r="B113" s="39"/>
      <c r="C113" s="40"/>
      <c r="D113" s="20"/>
      <c r="E113" s="28" t="str">
        <f>IF(D113="","",LOOKUP(D113,TimeZone!$A$1:$B$25,TimeZone!$B$1:$B$25))</f>
        <v/>
      </c>
      <c r="F113" s="20"/>
      <c r="G113" s="34" t="str">
        <f>IF(F113="","",LOOKUP(F113,TimeZone!$A$1:$B$25,TimeZone!$B$1:$B$25))</f>
        <v/>
      </c>
    </row>
    <row r="114" spans="1:7" ht="20.100000000000001" customHeight="1" x14ac:dyDescent="0.2">
      <c r="A114" s="22"/>
      <c r="B114" s="39"/>
      <c r="C114" s="40"/>
      <c r="D114" s="20"/>
      <c r="E114" s="28" t="str">
        <f>IF(D114="","",LOOKUP(D114,TimeZone!$A$1:$B$25,TimeZone!$B$1:$B$25))</f>
        <v/>
      </c>
      <c r="F114" s="20"/>
      <c r="G114" s="34" t="str">
        <f>IF(F114="","",LOOKUP(F114,TimeZone!$A$1:$B$25,TimeZone!$B$1:$B$25))</f>
        <v/>
      </c>
    </row>
    <row r="115" spans="1:7" ht="20.100000000000001" customHeight="1" x14ac:dyDescent="0.2">
      <c r="A115" s="22"/>
      <c r="B115" s="39"/>
      <c r="C115" s="40"/>
      <c r="D115" s="20"/>
      <c r="E115" s="28" t="str">
        <f>IF(D115="","",LOOKUP(D115,TimeZone!$A$1:$B$25,TimeZone!$B$1:$B$25))</f>
        <v/>
      </c>
      <c r="F115" s="20"/>
      <c r="G115" s="34" t="str">
        <f>IF(F115="","",LOOKUP(F115,TimeZone!$A$1:$B$25,TimeZone!$B$1:$B$25))</f>
        <v/>
      </c>
    </row>
    <row r="116" spans="1:7" ht="20.100000000000001" customHeight="1" x14ac:dyDescent="0.2">
      <c r="A116" s="22"/>
      <c r="B116" s="39"/>
      <c r="C116" s="40"/>
      <c r="D116" s="20"/>
      <c r="E116" s="28" t="str">
        <f>IF(D116="","",LOOKUP(D116,TimeZone!$A$1:$B$25,TimeZone!$B$1:$B$25))</f>
        <v/>
      </c>
      <c r="F116" s="20"/>
      <c r="G116" s="34" t="str">
        <f>IF(F116="","",LOOKUP(F116,TimeZone!$A$1:$B$25,TimeZone!$B$1:$B$25))</f>
        <v/>
      </c>
    </row>
    <row r="117" spans="1:7" ht="20.100000000000001" customHeight="1" x14ac:dyDescent="0.2">
      <c r="A117" s="22"/>
      <c r="B117" s="39"/>
      <c r="C117" s="40"/>
      <c r="D117" s="20"/>
      <c r="E117" s="28" t="str">
        <f>IF(D117="","",LOOKUP(D117,TimeZone!$A$1:$B$25,TimeZone!$B$1:$B$25))</f>
        <v/>
      </c>
      <c r="F117" s="20"/>
      <c r="G117" s="34" t="str">
        <f>IF(F117="","",LOOKUP(F117,TimeZone!$A$1:$B$25,TimeZone!$B$1:$B$25))</f>
        <v/>
      </c>
    </row>
    <row r="118" spans="1:7" ht="20.100000000000001" customHeight="1" x14ac:dyDescent="0.2">
      <c r="A118" s="22"/>
      <c r="B118" s="39"/>
      <c r="C118" s="40"/>
      <c r="D118" s="20"/>
      <c r="E118" s="28" t="str">
        <f>IF(D118="","",LOOKUP(D118,TimeZone!$A$1:$B$25,TimeZone!$B$1:$B$25))</f>
        <v/>
      </c>
      <c r="F118" s="20"/>
      <c r="G118" s="34" t="str">
        <f>IF(F118="","",LOOKUP(F118,TimeZone!$A$1:$B$25,TimeZone!$B$1:$B$25))</f>
        <v/>
      </c>
    </row>
    <row r="119" spans="1:7" ht="20.100000000000001" customHeight="1" x14ac:dyDescent="0.2">
      <c r="A119" s="22"/>
      <c r="B119" s="39"/>
      <c r="C119" s="40"/>
      <c r="D119" s="20"/>
      <c r="E119" s="28" t="str">
        <f>IF(D119="","",LOOKUP(D119,TimeZone!$A$1:$B$25,TimeZone!$B$1:$B$25))</f>
        <v/>
      </c>
      <c r="F119" s="20"/>
      <c r="G119" s="34" t="str">
        <f>IF(F119="","",LOOKUP(F119,TimeZone!$A$1:$B$25,TimeZone!$B$1:$B$25))</f>
        <v/>
      </c>
    </row>
    <row r="120" spans="1:7" ht="20.100000000000001" customHeight="1" x14ac:dyDescent="0.2">
      <c r="A120" s="22"/>
      <c r="B120" s="39"/>
      <c r="C120" s="40"/>
      <c r="D120" s="20"/>
      <c r="E120" s="28" t="str">
        <f>IF(D120="","",LOOKUP(D120,TimeZone!$A$1:$B$25,TimeZone!$B$1:$B$25))</f>
        <v/>
      </c>
      <c r="F120" s="20"/>
      <c r="G120" s="34" t="str">
        <f>IF(F120="","",LOOKUP(F120,TimeZone!$A$1:$B$25,TimeZone!$B$1:$B$25))</f>
        <v/>
      </c>
    </row>
    <row r="121" spans="1:7" ht="20.100000000000001" customHeight="1" x14ac:dyDescent="0.2">
      <c r="A121" s="22"/>
      <c r="B121" s="39"/>
      <c r="C121" s="40"/>
      <c r="D121" s="20"/>
      <c r="E121" s="28" t="str">
        <f>IF(D121="","",LOOKUP(D121,TimeZone!$A$1:$B$25,TimeZone!$B$1:$B$25))</f>
        <v/>
      </c>
      <c r="F121" s="20"/>
      <c r="G121" s="34" t="str">
        <f>IF(F121="","",LOOKUP(F121,TimeZone!$A$1:$B$25,TimeZone!$B$1:$B$25))</f>
        <v/>
      </c>
    </row>
    <row r="122" spans="1:7" ht="20.100000000000001" customHeight="1" x14ac:dyDescent="0.2">
      <c r="A122" s="22"/>
      <c r="B122" s="39"/>
      <c r="C122" s="40"/>
      <c r="D122" s="20"/>
      <c r="E122" s="28" t="str">
        <f>IF(D122="","",LOOKUP(D122,TimeZone!$A$1:$B$25,TimeZone!$B$1:$B$25))</f>
        <v/>
      </c>
      <c r="F122" s="20"/>
      <c r="G122" s="34" t="str">
        <f>IF(F122="","",LOOKUP(F122,TimeZone!$A$1:$B$25,TimeZone!$B$1:$B$25))</f>
        <v/>
      </c>
    </row>
    <row r="123" spans="1:7" ht="20.100000000000001" customHeight="1" x14ac:dyDescent="0.2">
      <c r="A123" s="22"/>
      <c r="B123" s="39"/>
      <c r="C123" s="40"/>
      <c r="D123" s="20"/>
      <c r="E123" s="28" t="str">
        <f>IF(D123="","",LOOKUP(D123,TimeZone!$A$1:$B$25,TimeZone!$B$1:$B$25))</f>
        <v/>
      </c>
      <c r="F123" s="20"/>
      <c r="G123" s="34" t="str">
        <f>IF(F123="","",LOOKUP(F123,TimeZone!$A$1:$B$25,TimeZone!$B$1:$B$25))</f>
        <v/>
      </c>
    </row>
    <row r="124" spans="1:7" ht="20.100000000000001" customHeight="1" x14ac:dyDescent="0.2">
      <c r="A124" s="22"/>
      <c r="B124" s="39"/>
      <c r="C124" s="40"/>
      <c r="D124" s="20"/>
      <c r="E124" s="28" t="str">
        <f>IF(D124="","",LOOKUP(D124,TimeZone!$A$1:$B$25,TimeZone!$B$1:$B$25))</f>
        <v/>
      </c>
      <c r="F124" s="20"/>
      <c r="G124" s="34" t="str">
        <f>IF(F124="","",LOOKUP(F124,TimeZone!$A$1:$B$25,TimeZone!$B$1:$B$25))</f>
        <v/>
      </c>
    </row>
    <row r="125" spans="1:7" ht="20.100000000000001" customHeight="1" x14ac:dyDescent="0.2">
      <c r="A125" s="22"/>
      <c r="B125" s="39"/>
      <c r="C125" s="40"/>
      <c r="D125" s="20"/>
      <c r="E125" s="28" t="str">
        <f>IF(D125="","",LOOKUP(D125,TimeZone!$A$1:$B$25,TimeZone!$B$1:$B$25))</f>
        <v/>
      </c>
      <c r="F125" s="20"/>
      <c r="G125" s="34" t="str">
        <f>IF(F125="","",LOOKUP(F125,TimeZone!$A$1:$B$25,TimeZone!$B$1:$B$25))</f>
        <v/>
      </c>
    </row>
    <row r="126" spans="1:7" ht="20.100000000000001" customHeight="1" x14ac:dyDescent="0.2">
      <c r="A126" s="22"/>
      <c r="B126" s="39"/>
      <c r="C126" s="40"/>
      <c r="D126" s="20"/>
      <c r="E126" s="28" t="str">
        <f>IF(D126="","",LOOKUP(D126,TimeZone!$A$1:$B$25,TimeZone!$B$1:$B$25))</f>
        <v/>
      </c>
      <c r="F126" s="20"/>
      <c r="G126" s="34" t="str">
        <f>IF(F126="","",LOOKUP(F126,TimeZone!$A$1:$B$25,TimeZone!$B$1:$B$25))</f>
        <v/>
      </c>
    </row>
    <row r="127" spans="1:7" ht="20.100000000000001" customHeight="1" x14ac:dyDescent="0.2">
      <c r="A127" s="22"/>
      <c r="B127" s="39"/>
      <c r="C127" s="40"/>
      <c r="D127" s="20"/>
      <c r="E127" s="28" t="str">
        <f>IF(D127="","",LOOKUP(D127,TimeZone!$A$1:$B$25,TimeZone!$B$1:$B$25))</f>
        <v/>
      </c>
      <c r="F127" s="20"/>
      <c r="G127" s="34" t="str">
        <f>IF(F127="","",LOOKUP(F127,TimeZone!$A$1:$B$25,TimeZone!$B$1:$B$25))</f>
        <v/>
      </c>
    </row>
    <row r="128" spans="1:7" ht="20.100000000000001" customHeight="1" x14ac:dyDescent="0.2">
      <c r="A128" s="22"/>
      <c r="B128" s="39"/>
      <c r="C128" s="40"/>
      <c r="D128" s="20"/>
      <c r="E128" s="28" t="str">
        <f>IF(D128="","",LOOKUP(D128,TimeZone!$A$1:$B$25,TimeZone!$B$1:$B$25))</f>
        <v/>
      </c>
      <c r="F128" s="20"/>
      <c r="G128" s="34" t="str">
        <f>IF(F128="","",LOOKUP(F128,TimeZone!$A$1:$B$25,TimeZone!$B$1:$B$25))</f>
        <v/>
      </c>
    </row>
    <row r="129" spans="1:7" ht="20.100000000000001" customHeight="1" x14ac:dyDescent="0.2">
      <c r="A129" s="22"/>
      <c r="B129" s="39"/>
      <c r="C129" s="40"/>
      <c r="D129" s="20"/>
      <c r="E129" s="28" t="str">
        <f>IF(D129="","",LOOKUP(D129,TimeZone!$A$1:$B$25,TimeZone!$B$1:$B$25))</f>
        <v/>
      </c>
      <c r="F129" s="20"/>
      <c r="G129" s="34" t="str">
        <f>IF(F129="","",LOOKUP(F129,TimeZone!$A$1:$B$25,TimeZone!$B$1:$B$25))</f>
        <v/>
      </c>
    </row>
    <row r="130" spans="1:7" ht="20.100000000000001" customHeight="1" x14ac:dyDescent="0.2">
      <c r="A130" s="22"/>
      <c r="B130" s="39"/>
      <c r="C130" s="40"/>
      <c r="D130" s="20"/>
      <c r="E130" s="28" t="str">
        <f>IF(D130="","",LOOKUP(D130,TimeZone!$A$1:$B$25,TimeZone!$B$1:$B$25))</f>
        <v/>
      </c>
      <c r="F130" s="20"/>
      <c r="G130" s="34" t="str">
        <f>IF(F130="","",LOOKUP(F130,TimeZone!$A$1:$B$25,TimeZone!$B$1:$B$25))</f>
        <v/>
      </c>
    </row>
    <row r="131" spans="1:7" ht="20.100000000000001" customHeight="1" x14ac:dyDescent="0.2">
      <c r="A131" s="22"/>
      <c r="B131" s="39"/>
      <c r="C131" s="40"/>
      <c r="D131" s="20"/>
      <c r="E131" s="28" t="str">
        <f>IF(D131="","",LOOKUP(D131,TimeZone!$A$1:$B$25,TimeZone!$B$1:$B$25))</f>
        <v/>
      </c>
      <c r="F131" s="20"/>
      <c r="G131" s="34" t="str">
        <f>IF(F131="","",LOOKUP(F131,TimeZone!$A$1:$B$25,TimeZone!$B$1:$B$25))</f>
        <v/>
      </c>
    </row>
    <row r="132" spans="1:7" ht="20.100000000000001" customHeight="1" x14ac:dyDescent="0.2">
      <c r="A132" s="22"/>
      <c r="B132" s="39"/>
      <c r="C132" s="40"/>
      <c r="D132" s="20"/>
      <c r="E132" s="28" t="str">
        <f>IF(D132="","",LOOKUP(D132,TimeZone!$A$1:$B$25,TimeZone!$B$1:$B$25))</f>
        <v/>
      </c>
      <c r="F132" s="20"/>
      <c r="G132" s="34" t="str">
        <f>IF(F132="","",LOOKUP(F132,TimeZone!$A$1:$B$25,TimeZone!$B$1:$B$25))</f>
        <v/>
      </c>
    </row>
    <row r="133" spans="1:7" ht="20.100000000000001" customHeight="1" x14ac:dyDescent="0.2">
      <c r="A133" s="22"/>
      <c r="B133" s="39"/>
      <c r="C133" s="40"/>
      <c r="D133" s="20"/>
      <c r="E133" s="28" t="str">
        <f>IF(D133="","",LOOKUP(D133,TimeZone!$A$1:$B$25,TimeZone!$B$1:$B$25))</f>
        <v/>
      </c>
      <c r="F133" s="20"/>
      <c r="G133" s="34" t="str">
        <f>IF(F133="","",LOOKUP(F133,TimeZone!$A$1:$B$25,TimeZone!$B$1:$B$25))</f>
        <v/>
      </c>
    </row>
    <row r="134" spans="1:7" ht="20.100000000000001" customHeight="1" x14ac:dyDescent="0.2">
      <c r="A134" s="22"/>
      <c r="B134" s="39"/>
      <c r="C134" s="40"/>
      <c r="D134" s="20"/>
      <c r="E134" s="28" t="str">
        <f>IF(D134="","",LOOKUP(D134,TimeZone!$A$1:$B$25,TimeZone!$B$1:$B$25))</f>
        <v/>
      </c>
      <c r="F134" s="20"/>
      <c r="G134" s="34" t="str">
        <f>IF(F134="","",LOOKUP(F134,TimeZone!$A$1:$B$25,TimeZone!$B$1:$B$25))</f>
        <v/>
      </c>
    </row>
    <row r="135" spans="1:7" ht="20.100000000000001" customHeight="1" x14ac:dyDescent="0.2">
      <c r="A135" s="22"/>
      <c r="B135" s="39"/>
      <c r="C135" s="40"/>
      <c r="D135" s="20"/>
      <c r="E135" s="28" t="str">
        <f>IF(D135="","",LOOKUP(D135,TimeZone!$A$1:$B$25,TimeZone!$B$1:$B$25))</f>
        <v/>
      </c>
      <c r="F135" s="20"/>
      <c r="G135" s="34" t="str">
        <f>IF(F135="","",LOOKUP(F135,TimeZone!$A$1:$B$25,TimeZone!$B$1:$B$25))</f>
        <v/>
      </c>
    </row>
    <row r="136" spans="1:7" ht="20.100000000000001" customHeight="1" x14ac:dyDescent="0.2">
      <c r="A136" s="22"/>
      <c r="B136" s="39"/>
      <c r="C136" s="40"/>
      <c r="D136" s="20"/>
      <c r="E136" s="28" t="str">
        <f>IF(D136="","",LOOKUP(D136,TimeZone!$A$1:$B$25,TimeZone!$B$1:$B$25))</f>
        <v/>
      </c>
      <c r="F136" s="20"/>
      <c r="G136" s="34" t="str">
        <f>IF(F136="","",LOOKUP(F136,TimeZone!$A$1:$B$25,TimeZone!$B$1:$B$25))</f>
        <v/>
      </c>
    </row>
    <row r="137" spans="1:7" ht="20.100000000000001" customHeight="1" x14ac:dyDescent="0.2">
      <c r="A137" s="22"/>
      <c r="B137" s="39"/>
      <c r="C137" s="40"/>
      <c r="D137" s="20"/>
      <c r="E137" s="28" t="str">
        <f>IF(D137="","",LOOKUP(D137,TimeZone!$A$1:$B$25,TimeZone!$B$1:$B$25))</f>
        <v/>
      </c>
      <c r="F137" s="20"/>
      <c r="G137" s="34" t="str">
        <f>IF(F137="","",LOOKUP(F137,TimeZone!$A$1:$B$25,TimeZone!$B$1:$B$25))</f>
        <v/>
      </c>
    </row>
    <row r="138" spans="1:7" ht="20.100000000000001" customHeight="1" x14ac:dyDescent="0.2">
      <c r="A138" s="22"/>
      <c r="B138" s="39"/>
      <c r="C138" s="40"/>
      <c r="D138" s="20"/>
      <c r="E138" s="28" t="str">
        <f>IF(D138="","",LOOKUP(D138,TimeZone!$A$1:$B$25,TimeZone!$B$1:$B$25))</f>
        <v/>
      </c>
      <c r="F138" s="20"/>
      <c r="G138" s="34" t="str">
        <f>IF(F138="","",LOOKUP(F138,TimeZone!$A$1:$B$25,TimeZone!$B$1:$B$25))</f>
        <v/>
      </c>
    </row>
    <row r="139" spans="1:7" ht="20.100000000000001" customHeight="1" x14ac:dyDescent="0.2">
      <c r="A139" s="22"/>
      <c r="B139" s="39"/>
      <c r="C139" s="40"/>
      <c r="D139" s="20"/>
      <c r="E139" s="28" t="str">
        <f>IF(D139="","",LOOKUP(D139,TimeZone!$A$1:$B$25,TimeZone!$B$1:$B$25))</f>
        <v/>
      </c>
      <c r="F139" s="20"/>
      <c r="G139" s="34" t="str">
        <f>IF(F139="","",LOOKUP(F139,TimeZone!$A$1:$B$25,TimeZone!$B$1:$B$25))</f>
        <v/>
      </c>
    </row>
    <row r="140" spans="1:7" ht="20.100000000000001" customHeight="1" x14ac:dyDescent="0.2">
      <c r="A140" s="22"/>
      <c r="B140" s="39"/>
      <c r="C140" s="40"/>
      <c r="D140" s="20"/>
      <c r="E140" s="28" t="str">
        <f>IF(D140="","",LOOKUP(D140,TimeZone!$A$1:$B$25,TimeZone!$B$1:$B$25))</f>
        <v/>
      </c>
      <c r="F140" s="20"/>
      <c r="G140" s="34" t="str">
        <f>IF(F140="","",LOOKUP(F140,TimeZone!$A$1:$B$25,TimeZone!$B$1:$B$25))</f>
        <v/>
      </c>
    </row>
    <row r="141" spans="1:7" ht="20.100000000000001" customHeight="1" x14ac:dyDescent="0.2">
      <c r="A141" s="22"/>
      <c r="B141" s="39"/>
      <c r="C141" s="40"/>
      <c r="D141" s="20"/>
      <c r="E141" s="28" t="str">
        <f>IF(D141="","",LOOKUP(D141,TimeZone!$A$1:$B$25,TimeZone!$B$1:$B$25))</f>
        <v/>
      </c>
      <c r="F141" s="20"/>
      <c r="G141" s="34" t="str">
        <f>IF(F141="","",LOOKUP(F141,TimeZone!$A$1:$B$25,TimeZone!$B$1:$B$25))</f>
        <v/>
      </c>
    </row>
    <row r="142" spans="1:7" ht="20.100000000000001" customHeight="1" x14ac:dyDescent="0.2">
      <c r="A142" s="22"/>
      <c r="B142" s="39"/>
      <c r="C142" s="40"/>
      <c r="D142" s="20"/>
      <c r="E142" s="28" t="str">
        <f>IF(D142="","",LOOKUP(D142,TimeZone!$A$1:$B$25,TimeZone!$B$1:$B$25))</f>
        <v/>
      </c>
      <c r="F142" s="20"/>
      <c r="G142" s="34" t="str">
        <f>IF(F142="","",LOOKUP(F142,TimeZone!$A$1:$B$25,TimeZone!$B$1:$B$25))</f>
        <v/>
      </c>
    </row>
    <row r="143" spans="1:7" ht="20.100000000000001" customHeight="1" x14ac:dyDescent="0.2">
      <c r="A143" s="22"/>
      <c r="B143" s="39"/>
      <c r="C143" s="40"/>
      <c r="D143" s="20"/>
      <c r="E143" s="28" t="str">
        <f>IF(D143="","",LOOKUP(D143,TimeZone!$A$1:$B$25,TimeZone!$B$1:$B$25))</f>
        <v/>
      </c>
      <c r="F143" s="20"/>
      <c r="G143" s="34" t="str">
        <f>IF(F143="","",LOOKUP(F143,TimeZone!$A$1:$B$25,TimeZone!$B$1:$B$25))</f>
        <v/>
      </c>
    </row>
    <row r="144" spans="1:7" ht="20.100000000000001" customHeight="1" x14ac:dyDescent="0.2">
      <c r="A144" s="22"/>
      <c r="B144" s="39"/>
      <c r="C144" s="40"/>
      <c r="D144" s="20"/>
      <c r="E144" s="28" t="str">
        <f>IF(D144="","",LOOKUP(D144,TimeZone!$A$1:$B$25,TimeZone!$B$1:$B$25))</f>
        <v/>
      </c>
      <c r="F144" s="20"/>
      <c r="G144" s="34" t="str">
        <f>IF(F144="","",LOOKUP(F144,TimeZone!$A$1:$B$25,TimeZone!$B$1:$B$25))</f>
        <v/>
      </c>
    </row>
    <row r="145" spans="1:7" ht="20.100000000000001" customHeight="1" x14ac:dyDescent="0.2">
      <c r="A145" s="22"/>
      <c r="B145" s="39"/>
      <c r="C145" s="40"/>
      <c r="D145" s="20"/>
      <c r="E145" s="28" t="str">
        <f>IF(D145="","",LOOKUP(D145,TimeZone!$A$1:$B$25,TimeZone!$B$1:$B$25))</f>
        <v/>
      </c>
      <c r="F145" s="20"/>
      <c r="G145" s="34" t="str">
        <f>IF(F145="","",LOOKUP(F145,TimeZone!$A$1:$B$25,TimeZone!$B$1:$B$25))</f>
        <v/>
      </c>
    </row>
    <row r="146" spans="1:7" ht="20.100000000000001" customHeight="1" x14ac:dyDescent="0.2">
      <c r="A146" s="22"/>
      <c r="B146" s="39"/>
      <c r="C146" s="40"/>
      <c r="D146" s="20"/>
      <c r="E146" s="28" t="str">
        <f>IF(D146="","",LOOKUP(D146,TimeZone!$A$1:$B$25,TimeZone!$B$1:$B$25))</f>
        <v/>
      </c>
      <c r="F146" s="20"/>
      <c r="G146" s="34" t="str">
        <f>IF(F146="","",LOOKUP(F146,TimeZone!$A$1:$B$25,TimeZone!$B$1:$B$25))</f>
        <v/>
      </c>
    </row>
    <row r="147" spans="1:7" ht="20.100000000000001" customHeight="1" x14ac:dyDescent="0.2">
      <c r="A147" s="22"/>
      <c r="B147" s="39"/>
      <c r="C147" s="40"/>
      <c r="D147" s="20"/>
      <c r="E147" s="28" t="str">
        <f>IF(D147="","",LOOKUP(D147,TimeZone!$A$1:$B$25,TimeZone!$B$1:$B$25))</f>
        <v/>
      </c>
      <c r="F147" s="20"/>
      <c r="G147" s="34" t="str">
        <f>IF(F147="","",LOOKUP(F147,TimeZone!$A$1:$B$25,TimeZone!$B$1:$B$25))</f>
        <v/>
      </c>
    </row>
    <row r="148" spans="1:7" ht="20.100000000000001" customHeight="1" x14ac:dyDescent="0.2">
      <c r="A148" s="22"/>
      <c r="B148" s="39"/>
      <c r="C148" s="40"/>
      <c r="D148" s="20"/>
      <c r="E148" s="28" t="str">
        <f>IF(D148="","",LOOKUP(D148,TimeZone!$A$1:$B$25,TimeZone!$B$1:$B$25))</f>
        <v/>
      </c>
      <c r="F148" s="20"/>
      <c r="G148" s="34" t="str">
        <f>IF(F148="","",LOOKUP(F148,TimeZone!$A$1:$B$25,TimeZone!$B$1:$B$25))</f>
        <v/>
      </c>
    </row>
    <row r="149" spans="1:7" ht="20.100000000000001" customHeight="1" x14ac:dyDescent="0.2">
      <c r="A149" s="22"/>
      <c r="B149" s="39"/>
      <c r="C149" s="40"/>
      <c r="D149" s="20"/>
      <c r="E149" s="28" t="str">
        <f>IF(D149="","",LOOKUP(D149,TimeZone!$A$1:$B$25,TimeZone!$B$1:$B$25))</f>
        <v/>
      </c>
      <c r="F149" s="20"/>
      <c r="G149" s="34" t="str">
        <f>IF(F149="","",LOOKUP(F149,TimeZone!$A$1:$B$25,TimeZone!$B$1:$B$25))</f>
        <v/>
      </c>
    </row>
    <row r="150" spans="1:7" ht="20.100000000000001" customHeight="1" x14ac:dyDescent="0.2">
      <c r="A150" s="22"/>
      <c r="B150" s="39"/>
      <c r="C150" s="40"/>
      <c r="D150" s="20"/>
      <c r="E150" s="28" t="str">
        <f>IF(D150="","",LOOKUP(D150,TimeZone!$A$1:$B$25,TimeZone!$B$1:$B$25))</f>
        <v/>
      </c>
      <c r="F150" s="20"/>
      <c r="G150" s="34" t="str">
        <f>IF(F150="","",LOOKUP(F150,TimeZone!$A$1:$B$25,TimeZone!$B$1:$B$25))</f>
        <v/>
      </c>
    </row>
    <row r="151" spans="1:7" ht="20.100000000000001" customHeight="1" x14ac:dyDescent="0.2">
      <c r="A151" s="22"/>
      <c r="B151" s="39"/>
      <c r="C151" s="40"/>
      <c r="D151" s="20"/>
      <c r="E151" s="28" t="str">
        <f>IF(D151="","",LOOKUP(D151,TimeZone!$A$1:$B$25,TimeZone!$B$1:$B$25))</f>
        <v/>
      </c>
      <c r="F151" s="20"/>
      <c r="G151" s="34" t="str">
        <f>IF(F151="","",LOOKUP(F151,TimeZone!$A$1:$B$25,TimeZone!$B$1:$B$25))</f>
        <v/>
      </c>
    </row>
    <row r="152" spans="1:7" ht="20.100000000000001" customHeight="1" x14ac:dyDescent="0.2">
      <c r="A152" s="22"/>
      <c r="B152" s="39"/>
      <c r="C152" s="40"/>
      <c r="D152" s="20"/>
      <c r="E152" s="28" t="str">
        <f>IF(D152="","",LOOKUP(D152,TimeZone!$A$1:$B$25,TimeZone!$B$1:$B$25))</f>
        <v/>
      </c>
      <c r="F152" s="20"/>
      <c r="G152" s="34" t="str">
        <f>IF(F152="","",LOOKUP(F152,TimeZone!$A$1:$B$25,TimeZone!$B$1:$B$25))</f>
        <v/>
      </c>
    </row>
    <row r="153" spans="1:7" ht="20.100000000000001" customHeight="1" x14ac:dyDescent="0.2">
      <c r="A153" s="22"/>
      <c r="B153" s="39"/>
      <c r="C153" s="40"/>
      <c r="D153" s="20"/>
      <c r="E153" s="28" t="str">
        <f>IF(D153="","",LOOKUP(D153,TimeZone!$A$1:$B$25,TimeZone!$B$1:$B$25))</f>
        <v/>
      </c>
      <c r="F153" s="20"/>
      <c r="G153" s="34" t="str">
        <f>IF(F153="","",LOOKUP(F153,TimeZone!$A$1:$B$25,TimeZone!$B$1:$B$25))</f>
        <v/>
      </c>
    </row>
    <row r="154" spans="1:7" ht="20.100000000000001" customHeight="1" x14ac:dyDescent="0.2">
      <c r="A154" s="22"/>
      <c r="B154" s="39"/>
      <c r="C154" s="40"/>
      <c r="D154" s="20"/>
      <c r="E154" s="28" t="str">
        <f>IF(D154="","",LOOKUP(D154,TimeZone!$A$1:$B$25,TimeZone!$B$1:$B$25))</f>
        <v/>
      </c>
      <c r="F154" s="20"/>
      <c r="G154" s="34" t="str">
        <f>IF(F154="","",LOOKUP(F154,TimeZone!$A$1:$B$25,TimeZone!$B$1:$B$25))</f>
        <v/>
      </c>
    </row>
    <row r="155" spans="1:7" ht="20.100000000000001" customHeight="1" x14ac:dyDescent="0.2">
      <c r="A155" s="22"/>
      <c r="B155" s="39"/>
      <c r="C155" s="40"/>
      <c r="D155" s="20"/>
      <c r="E155" s="28" t="str">
        <f>IF(D155="","",LOOKUP(D155,TimeZone!$A$1:$B$25,TimeZone!$B$1:$B$25))</f>
        <v/>
      </c>
      <c r="F155" s="20"/>
      <c r="G155" s="34" t="str">
        <f>IF(F155="","",LOOKUP(F155,TimeZone!$A$1:$B$25,TimeZone!$B$1:$B$25))</f>
        <v/>
      </c>
    </row>
    <row r="156" spans="1:7" ht="20.100000000000001" customHeight="1" x14ac:dyDescent="0.2">
      <c r="A156" s="22"/>
      <c r="B156" s="39"/>
      <c r="C156" s="40"/>
      <c r="D156" s="20"/>
      <c r="E156" s="28" t="str">
        <f>IF(D156="","",LOOKUP(D156,TimeZone!$A$1:$B$25,TimeZone!$B$1:$B$25))</f>
        <v/>
      </c>
      <c r="F156" s="20"/>
      <c r="G156" s="34" t="str">
        <f>IF(F156="","",LOOKUP(F156,TimeZone!$A$1:$B$25,TimeZone!$B$1:$B$25))</f>
        <v/>
      </c>
    </row>
    <row r="157" spans="1:7" ht="20.100000000000001" customHeight="1" x14ac:dyDescent="0.2">
      <c r="A157" s="22"/>
      <c r="B157" s="39"/>
      <c r="C157" s="40"/>
      <c r="D157" s="20"/>
      <c r="E157" s="28" t="str">
        <f>IF(D157="","",LOOKUP(D157,TimeZone!$A$1:$B$25,TimeZone!$B$1:$B$25))</f>
        <v/>
      </c>
      <c r="F157" s="20"/>
      <c r="G157" s="34" t="str">
        <f>IF(F157="","",LOOKUP(F157,TimeZone!$A$1:$B$25,TimeZone!$B$1:$B$25))</f>
        <v/>
      </c>
    </row>
    <row r="158" spans="1:7" ht="20.100000000000001" customHeight="1" x14ac:dyDescent="0.2">
      <c r="A158" s="22"/>
      <c r="B158" s="39"/>
      <c r="C158" s="40"/>
      <c r="D158" s="20"/>
      <c r="E158" s="28" t="str">
        <f>IF(D158="","",LOOKUP(D158,TimeZone!$A$1:$B$25,TimeZone!$B$1:$B$25))</f>
        <v/>
      </c>
      <c r="F158" s="20"/>
      <c r="G158" s="34" t="str">
        <f>IF(F158="","",LOOKUP(F158,TimeZone!$A$1:$B$25,TimeZone!$B$1:$B$25))</f>
        <v/>
      </c>
    </row>
    <row r="159" spans="1:7" ht="20.100000000000001" customHeight="1" x14ac:dyDescent="0.2">
      <c r="A159" s="22"/>
      <c r="B159" s="39"/>
      <c r="C159" s="40"/>
      <c r="D159" s="20"/>
      <c r="E159" s="28" t="str">
        <f>IF(D159="","",LOOKUP(D159,TimeZone!$A$1:$B$25,TimeZone!$B$1:$B$25))</f>
        <v/>
      </c>
      <c r="F159" s="20"/>
      <c r="G159" s="34" t="str">
        <f>IF(F159="","",LOOKUP(F159,TimeZone!$A$1:$B$25,TimeZone!$B$1:$B$25))</f>
        <v/>
      </c>
    </row>
    <row r="160" spans="1:7" ht="20.100000000000001" customHeight="1" x14ac:dyDescent="0.2">
      <c r="A160" s="22"/>
      <c r="B160" s="39"/>
      <c r="C160" s="40"/>
      <c r="D160" s="20"/>
      <c r="E160" s="28" t="str">
        <f>IF(D160="","",LOOKUP(D160,TimeZone!$A$1:$B$25,TimeZone!$B$1:$B$25))</f>
        <v/>
      </c>
      <c r="F160" s="20"/>
      <c r="G160" s="34" t="str">
        <f>IF(F160="","",LOOKUP(F160,TimeZone!$A$1:$B$25,TimeZone!$B$1:$B$25))</f>
        <v/>
      </c>
    </row>
    <row r="161" spans="1:7" ht="20.100000000000001" customHeight="1" x14ac:dyDescent="0.2">
      <c r="A161" s="22"/>
      <c r="B161" s="39"/>
      <c r="C161" s="40"/>
      <c r="D161" s="20"/>
      <c r="E161" s="28" t="str">
        <f>IF(D161="","",LOOKUP(D161,TimeZone!$A$1:$B$25,TimeZone!$B$1:$B$25))</f>
        <v/>
      </c>
      <c r="F161" s="20"/>
      <c r="G161" s="34" t="str">
        <f>IF(F161="","",LOOKUP(F161,TimeZone!$A$1:$B$25,TimeZone!$B$1:$B$25))</f>
        <v/>
      </c>
    </row>
    <row r="162" spans="1:7" ht="20.100000000000001" customHeight="1" x14ac:dyDescent="0.2">
      <c r="A162" s="22"/>
      <c r="B162" s="39"/>
      <c r="C162" s="40"/>
      <c r="D162" s="20"/>
      <c r="E162" s="28" t="str">
        <f>IF(D162="","",LOOKUP(D162,TimeZone!$A$1:$B$25,TimeZone!$B$1:$B$25))</f>
        <v/>
      </c>
      <c r="F162" s="20"/>
      <c r="G162" s="34" t="str">
        <f>IF(F162="","",LOOKUP(F162,TimeZone!$A$1:$B$25,TimeZone!$B$1:$B$25))</f>
        <v/>
      </c>
    </row>
    <row r="163" spans="1:7" ht="20.100000000000001" customHeight="1" x14ac:dyDescent="0.2">
      <c r="A163" s="22"/>
      <c r="B163" s="39"/>
      <c r="C163" s="40"/>
      <c r="D163" s="20"/>
      <c r="E163" s="28" t="str">
        <f>IF(D163="","",LOOKUP(D163,TimeZone!$A$1:$B$25,TimeZone!$B$1:$B$25))</f>
        <v/>
      </c>
      <c r="F163" s="20"/>
      <c r="G163" s="34" t="str">
        <f>IF(F163="","",LOOKUP(F163,TimeZone!$A$1:$B$25,TimeZone!$B$1:$B$25))</f>
        <v/>
      </c>
    </row>
    <row r="164" spans="1:7" ht="20.100000000000001" customHeight="1" x14ac:dyDescent="0.2">
      <c r="A164" s="22"/>
      <c r="B164" s="39"/>
      <c r="C164" s="40"/>
      <c r="D164" s="20"/>
      <c r="E164" s="28" t="str">
        <f>IF(D164="","",LOOKUP(D164,TimeZone!$A$1:$B$25,TimeZone!$B$1:$B$25))</f>
        <v/>
      </c>
      <c r="F164" s="20"/>
      <c r="G164" s="34" t="str">
        <f>IF(F164="","",LOOKUP(F164,TimeZone!$A$1:$B$25,TimeZone!$B$1:$B$25))</f>
        <v/>
      </c>
    </row>
    <row r="165" spans="1:7" ht="20.100000000000001" customHeight="1" x14ac:dyDescent="0.2">
      <c r="A165" s="22"/>
      <c r="B165" s="39"/>
      <c r="C165" s="40"/>
      <c r="D165" s="20"/>
      <c r="E165" s="28" t="str">
        <f>IF(D165="","",LOOKUP(D165,TimeZone!$A$1:$B$25,TimeZone!$B$1:$B$25))</f>
        <v/>
      </c>
      <c r="F165" s="20"/>
      <c r="G165" s="34" t="str">
        <f>IF(F165="","",LOOKUP(F165,TimeZone!$A$1:$B$25,TimeZone!$B$1:$B$25))</f>
        <v/>
      </c>
    </row>
    <row r="166" spans="1:7" ht="20.100000000000001" customHeight="1" x14ac:dyDescent="0.2">
      <c r="A166" s="22"/>
      <c r="B166" s="39"/>
      <c r="C166" s="40"/>
      <c r="D166" s="20"/>
      <c r="E166" s="28" t="str">
        <f>IF(D166="","",LOOKUP(D166,TimeZone!$A$1:$B$25,TimeZone!$B$1:$B$25))</f>
        <v/>
      </c>
      <c r="F166" s="20"/>
      <c r="G166" s="34" t="str">
        <f>IF(F166="","",LOOKUP(F166,TimeZone!$A$1:$B$25,TimeZone!$B$1:$B$25))</f>
        <v/>
      </c>
    </row>
    <row r="167" spans="1:7" ht="20.100000000000001" customHeight="1" x14ac:dyDescent="0.2">
      <c r="A167" s="22"/>
      <c r="B167" s="39"/>
      <c r="C167" s="40"/>
      <c r="D167" s="20"/>
      <c r="E167" s="28" t="str">
        <f>IF(D167="","",LOOKUP(D167,TimeZone!$A$1:$B$25,TimeZone!$B$1:$B$25))</f>
        <v/>
      </c>
      <c r="F167" s="20"/>
      <c r="G167" s="34" t="str">
        <f>IF(F167="","",LOOKUP(F167,TimeZone!$A$1:$B$25,TimeZone!$B$1:$B$25))</f>
        <v/>
      </c>
    </row>
    <row r="168" spans="1:7" ht="20.100000000000001" customHeight="1" x14ac:dyDescent="0.2">
      <c r="A168" s="22"/>
      <c r="B168" s="39"/>
      <c r="C168" s="40"/>
      <c r="D168" s="20"/>
      <c r="E168" s="28" t="str">
        <f>IF(D168="","",LOOKUP(D168,TimeZone!$A$1:$B$25,TimeZone!$B$1:$B$25))</f>
        <v/>
      </c>
      <c r="F168" s="20"/>
      <c r="G168" s="34" t="str">
        <f>IF(F168="","",LOOKUP(F168,TimeZone!$A$1:$B$25,TimeZone!$B$1:$B$25))</f>
        <v/>
      </c>
    </row>
    <row r="169" spans="1:7" ht="20.100000000000001" customHeight="1" x14ac:dyDescent="0.2">
      <c r="A169" s="22"/>
      <c r="B169" s="39"/>
      <c r="C169" s="40"/>
      <c r="D169" s="20"/>
      <c r="E169" s="28" t="str">
        <f>IF(D169="","",LOOKUP(D169,TimeZone!$A$1:$B$25,TimeZone!$B$1:$B$25))</f>
        <v/>
      </c>
      <c r="F169" s="20"/>
      <c r="G169" s="34" t="str">
        <f>IF(F169="","",LOOKUP(F169,TimeZone!$A$1:$B$25,TimeZone!$B$1:$B$25))</f>
        <v/>
      </c>
    </row>
    <row r="170" spans="1:7" ht="20.100000000000001" customHeight="1" x14ac:dyDescent="0.2">
      <c r="A170" s="22"/>
      <c r="B170" s="39"/>
      <c r="C170" s="40"/>
      <c r="D170" s="20"/>
      <c r="E170" s="28" t="str">
        <f>IF(D170="","",LOOKUP(D170,TimeZone!$A$1:$B$25,TimeZone!$B$1:$B$25))</f>
        <v/>
      </c>
      <c r="F170" s="20"/>
      <c r="G170" s="34" t="str">
        <f>IF(F170="","",LOOKUP(F170,TimeZone!$A$1:$B$25,TimeZone!$B$1:$B$25))</f>
        <v/>
      </c>
    </row>
    <row r="171" spans="1:7" ht="20.100000000000001" customHeight="1" x14ac:dyDescent="0.2">
      <c r="A171" s="22"/>
      <c r="B171" s="39"/>
      <c r="C171" s="40"/>
      <c r="D171" s="20"/>
      <c r="E171" s="28" t="str">
        <f>IF(D171="","",LOOKUP(D171,TimeZone!$A$1:$B$25,TimeZone!$B$1:$B$25))</f>
        <v/>
      </c>
      <c r="F171" s="20"/>
      <c r="G171" s="34" t="str">
        <f>IF(F171="","",LOOKUP(F171,TimeZone!$A$1:$B$25,TimeZone!$B$1:$B$25))</f>
        <v/>
      </c>
    </row>
    <row r="172" spans="1:7" ht="20.100000000000001" customHeight="1" x14ac:dyDescent="0.2">
      <c r="A172" s="22"/>
      <c r="B172" s="39"/>
      <c r="C172" s="40"/>
      <c r="D172" s="20"/>
      <c r="E172" s="28" t="str">
        <f>IF(D172="","",LOOKUP(D172,TimeZone!$A$1:$B$25,TimeZone!$B$1:$B$25))</f>
        <v/>
      </c>
      <c r="F172" s="20"/>
      <c r="G172" s="34" t="str">
        <f>IF(F172="","",LOOKUP(F172,TimeZone!$A$1:$B$25,TimeZone!$B$1:$B$25))</f>
        <v/>
      </c>
    </row>
    <row r="173" spans="1:7" ht="20.100000000000001" customHeight="1" x14ac:dyDescent="0.2">
      <c r="A173" s="22"/>
      <c r="B173" s="39"/>
      <c r="C173" s="40"/>
      <c r="D173" s="20"/>
      <c r="E173" s="28" t="str">
        <f>IF(D173="","",LOOKUP(D173,TimeZone!$A$1:$B$25,TimeZone!$B$1:$B$25))</f>
        <v/>
      </c>
      <c r="F173" s="20"/>
      <c r="G173" s="34" t="str">
        <f>IF(F173="","",LOOKUP(F173,TimeZone!$A$1:$B$25,TimeZone!$B$1:$B$25))</f>
        <v/>
      </c>
    </row>
    <row r="174" spans="1:7" ht="20.100000000000001" customHeight="1" x14ac:dyDescent="0.2">
      <c r="A174" s="22"/>
      <c r="B174" s="39"/>
      <c r="C174" s="40"/>
      <c r="D174" s="20"/>
      <c r="E174" s="28" t="str">
        <f>IF(D174="","",LOOKUP(D174,TimeZone!$A$1:$B$25,TimeZone!$B$1:$B$25))</f>
        <v/>
      </c>
      <c r="F174" s="20"/>
      <c r="G174" s="34" t="str">
        <f>IF(F174="","",LOOKUP(F174,TimeZone!$A$1:$B$25,TimeZone!$B$1:$B$25))</f>
        <v/>
      </c>
    </row>
    <row r="175" spans="1:7" ht="20.100000000000001" customHeight="1" x14ac:dyDescent="0.2">
      <c r="A175" s="22"/>
      <c r="B175" s="39"/>
      <c r="C175" s="40"/>
      <c r="D175" s="20"/>
      <c r="E175" s="28" t="str">
        <f>IF(D175="","",LOOKUP(D175,TimeZone!$A$1:$B$25,TimeZone!$B$1:$B$25))</f>
        <v/>
      </c>
      <c r="F175" s="20"/>
      <c r="G175" s="34" t="str">
        <f>IF(F175="","",LOOKUP(F175,TimeZone!$A$1:$B$25,TimeZone!$B$1:$B$25))</f>
        <v/>
      </c>
    </row>
    <row r="176" spans="1:7" ht="20.100000000000001" customHeight="1" x14ac:dyDescent="0.2">
      <c r="A176" s="22"/>
      <c r="B176" s="39"/>
      <c r="C176" s="40"/>
      <c r="D176" s="20"/>
      <c r="E176" s="28" t="str">
        <f>IF(D176="","",LOOKUP(D176,TimeZone!$A$1:$B$25,TimeZone!$B$1:$B$25))</f>
        <v/>
      </c>
      <c r="F176" s="20"/>
      <c r="G176" s="34" t="str">
        <f>IF(F176="","",LOOKUP(F176,TimeZone!$A$1:$B$25,TimeZone!$B$1:$B$25))</f>
        <v/>
      </c>
    </row>
    <row r="177" spans="1:7" ht="20.100000000000001" customHeight="1" x14ac:dyDescent="0.2">
      <c r="A177" s="22"/>
      <c r="B177" s="39"/>
      <c r="C177" s="40"/>
      <c r="D177" s="20"/>
      <c r="E177" s="28" t="str">
        <f>IF(D177="","",LOOKUP(D177,TimeZone!$A$1:$B$25,TimeZone!$B$1:$B$25))</f>
        <v/>
      </c>
      <c r="F177" s="20"/>
      <c r="G177" s="34" t="str">
        <f>IF(F177="","",LOOKUP(F177,TimeZone!$A$1:$B$25,TimeZone!$B$1:$B$25))</f>
        <v/>
      </c>
    </row>
    <row r="178" spans="1:7" ht="20.100000000000001" customHeight="1" x14ac:dyDescent="0.2">
      <c r="A178" s="22"/>
      <c r="B178" s="39"/>
      <c r="C178" s="40"/>
      <c r="D178" s="20"/>
      <c r="E178" s="28" t="str">
        <f>IF(D178="","",LOOKUP(D178,TimeZone!$A$1:$B$25,TimeZone!$B$1:$B$25))</f>
        <v/>
      </c>
      <c r="F178" s="20"/>
      <c r="G178" s="34" t="str">
        <f>IF(F178="","",LOOKUP(F178,TimeZone!$A$1:$B$25,TimeZone!$B$1:$B$25))</f>
        <v/>
      </c>
    </row>
    <row r="179" spans="1:7" ht="20.100000000000001" customHeight="1" x14ac:dyDescent="0.2">
      <c r="A179" s="22"/>
      <c r="B179" s="39"/>
      <c r="C179" s="40"/>
      <c r="D179" s="20"/>
      <c r="E179" s="28" t="str">
        <f>IF(D179="","",LOOKUP(D179,TimeZone!$A$1:$B$25,TimeZone!$B$1:$B$25))</f>
        <v/>
      </c>
      <c r="F179" s="20"/>
      <c r="G179" s="34" t="str">
        <f>IF(F179="","",LOOKUP(F179,TimeZone!$A$1:$B$25,TimeZone!$B$1:$B$25))</f>
        <v/>
      </c>
    </row>
    <row r="180" spans="1:7" ht="20.100000000000001" customHeight="1" x14ac:dyDescent="0.2">
      <c r="A180" s="22"/>
      <c r="B180" s="39"/>
      <c r="C180" s="40"/>
      <c r="D180" s="20"/>
      <c r="E180" s="28" t="str">
        <f>IF(D180="","",LOOKUP(D180,TimeZone!$A$1:$B$25,TimeZone!$B$1:$B$25))</f>
        <v/>
      </c>
      <c r="F180" s="20"/>
      <c r="G180" s="34" t="str">
        <f>IF(F180="","",LOOKUP(F180,TimeZone!$A$1:$B$25,TimeZone!$B$1:$B$25))</f>
        <v/>
      </c>
    </row>
    <row r="181" spans="1:7" ht="20.100000000000001" customHeight="1" x14ac:dyDescent="0.2">
      <c r="A181" s="22"/>
      <c r="B181" s="39"/>
      <c r="C181" s="40"/>
      <c r="D181" s="20"/>
      <c r="E181" s="28" t="str">
        <f>IF(D181="","",LOOKUP(D181,TimeZone!$A$1:$B$25,TimeZone!$B$1:$B$25))</f>
        <v/>
      </c>
      <c r="F181" s="20"/>
      <c r="G181" s="34" t="str">
        <f>IF(F181="","",LOOKUP(F181,TimeZone!$A$1:$B$25,TimeZone!$B$1:$B$25))</f>
        <v/>
      </c>
    </row>
    <row r="182" spans="1:7" ht="20.100000000000001" customHeight="1" x14ac:dyDescent="0.2">
      <c r="A182" s="22"/>
      <c r="B182" s="39"/>
      <c r="C182" s="40"/>
      <c r="D182" s="20"/>
      <c r="E182" s="28" t="str">
        <f>IF(D182="","",LOOKUP(D182,TimeZone!$A$1:$B$25,TimeZone!$B$1:$B$25))</f>
        <v/>
      </c>
      <c r="F182" s="20"/>
      <c r="G182" s="34" t="str">
        <f>IF(F182="","",LOOKUP(F182,TimeZone!$A$1:$B$25,TimeZone!$B$1:$B$25))</f>
        <v/>
      </c>
    </row>
    <row r="183" spans="1:7" ht="20.100000000000001" customHeight="1" x14ac:dyDescent="0.2">
      <c r="A183" s="22"/>
      <c r="B183" s="39"/>
      <c r="C183" s="40"/>
      <c r="D183" s="20"/>
      <c r="E183" s="28" t="str">
        <f>IF(D183="","",LOOKUP(D183,TimeZone!$A$1:$B$25,TimeZone!$B$1:$B$25))</f>
        <v/>
      </c>
      <c r="F183" s="20"/>
      <c r="G183" s="34" t="str">
        <f>IF(F183="","",LOOKUP(F183,TimeZone!$A$1:$B$25,TimeZone!$B$1:$B$25))</f>
        <v/>
      </c>
    </row>
    <row r="184" spans="1:7" ht="20.100000000000001" customHeight="1" x14ac:dyDescent="0.2">
      <c r="A184" s="22"/>
      <c r="B184" s="39"/>
      <c r="C184" s="40"/>
      <c r="D184" s="20"/>
      <c r="E184" s="28" t="str">
        <f>IF(D184="","",LOOKUP(D184,TimeZone!$A$1:$B$25,TimeZone!$B$1:$B$25))</f>
        <v/>
      </c>
      <c r="F184" s="20"/>
      <c r="G184" s="34" t="str">
        <f>IF(F184="","",LOOKUP(F184,TimeZone!$A$1:$B$25,TimeZone!$B$1:$B$25))</f>
        <v/>
      </c>
    </row>
    <row r="185" spans="1:7" ht="20.100000000000001" customHeight="1" x14ac:dyDescent="0.2">
      <c r="A185" s="22"/>
      <c r="B185" s="39"/>
      <c r="C185" s="40"/>
      <c r="D185" s="20"/>
      <c r="E185" s="28" t="str">
        <f>IF(D185="","",LOOKUP(D185,TimeZone!$A$1:$B$25,TimeZone!$B$1:$B$25))</f>
        <v/>
      </c>
      <c r="F185" s="20"/>
      <c r="G185" s="34" t="str">
        <f>IF(F185="","",LOOKUP(F185,TimeZone!$A$1:$B$25,TimeZone!$B$1:$B$25))</f>
        <v/>
      </c>
    </row>
    <row r="186" spans="1:7" ht="20.100000000000001" customHeight="1" x14ac:dyDescent="0.2">
      <c r="A186" s="22"/>
      <c r="B186" s="39"/>
      <c r="C186" s="40"/>
      <c r="D186" s="20"/>
      <c r="E186" s="28" t="str">
        <f>IF(D186="","",LOOKUP(D186,TimeZone!$A$1:$B$25,TimeZone!$B$1:$B$25))</f>
        <v/>
      </c>
      <c r="F186" s="20"/>
      <c r="G186" s="34" t="str">
        <f>IF(F186="","",LOOKUP(F186,TimeZone!$A$1:$B$25,TimeZone!$B$1:$B$25))</f>
        <v/>
      </c>
    </row>
    <row r="187" spans="1:7" ht="20.100000000000001" customHeight="1" x14ac:dyDescent="0.2">
      <c r="A187" s="22"/>
      <c r="B187" s="39"/>
      <c r="C187" s="40"/>
      <c r="D187" s="20"/>
      <c r="E187" s="28" t="str">
        <f>IF(D187="","",LOOKUP(D187,TimeZone!$A$1:$B$25,TimeZone!$B$1:$B$25))</f>
        <v/>
      </c>
      <c r="F187" s="20"/>
      <c r="G187" s="34" t="str">
        <f>IF(F187="","",LOOKUP(F187,TimeZone!$A$1:$B$25,TimeZone!$B$1:$B$25))</f>
        <v/>
      </c>
    </row>
    <row r="188" spans="1:7" ht="20.100000000000001" customHeight="1" x14ac:dyDescent="0.2">
      <c r="A188" s="22"/>
      <c r="B188" s="39"/>
      <c r="C188" s="40"/>
      <c r="D188" s="20"/>
      <c r="E188" s="28" t="str">
        <f>IF(D188="","",LOOKUP(D188,TimeZone!$A$1:$B$25,TimeZone!$B$1:$B$25))</f>
        <v/>
      </c>
      <c r="F188" s="20"/>
      <c r="G188" s="34" t="str">
        <f>IF(F188="","",LOOKUP(F188,TimeZone!$A$1:$B$25,TimeZone!$B$1:$B$25))</f>
        <v/>
      </c>
    </row>
    <row r="189" spans="1:7" ht="20.100000000000001" customHeight="1" x14ac:dyDescent="0.2">
      <c r="A189" s="22"/>
      <c r="B189" s="39"/>
      <c r="C189" s="40"/>
      <c r="D189" s="20"/>
      <c r="E189" s="28" t="str">
        <f>IF(D189="","",LOOKUP(D189,TimeZone!$A$1:$B$25,TimeZone!$B$1:$B$25))</f>
        <v/>
      </c>
      <c r="F189" s="20"/>
      <c r="G189" s="34" t="str">
        <f>IF(F189="","",LOOKUP(F189,TimeZone!$A$1:$B$25,TimeZone!$B$1:$B$25))</f>
        <v/>
      </c>
    </row>
    <row r="190" spans="1:7" ht="20.100000000000001" customHeight="1" x14ac:dyDescent="0.2">
      <c r="A190" s="22"/>
      <c r="B190" s="39"/>
      <c r="C190" s="40"/>
      <c r="D190" s="20"/>
      <c r="E190" s="28" t="str">
        <f>IF(D190="","",LOOKUP(D190,TimeZone!$A$1:$B$25,TimeZone!$B$1:$B$25))</f>
        <v/>
      </c>
      <c r="F190" s="20"/>
      <c r="G190" s="34" t="str">
        <f>IF(F190="","",LOOKUP(F190,TimeZone!$A$1:$B$25,TimeZone!$B$1:$B$25))</f>
        <v/>
      </c>
    </row>
    <row r="191" spans="1:7" ht="20.100000000000001" customHeight="1" x14ac:dyDescent="0.2">
      <c r="A191" s="22"/>
      <c r="B191" s="39"/>
      <c r="C191" s="40"/>
      <c r="D191" s="20"/>
      <c r="E191" s="28" t="str">
        <f>IF(D191="","",LOOKUP(D191,TimeZone!$A$1:$B$25,TimeZone!$B$1:$B$25))</f>
        <v/>
      </c>
      <c r="F191" s="20"/>
      <c r="G191" s="34" t="str">
        <f>IF(F191="","",LOOKUP(F191,TimeZone!$A$1:$B$25,TimeZone!$B$1:$B$25))</f>
        <v/>
      </c>
    </row>
    <row r="192" spans="1:7" ht="20.100000000000001" customHeight="1" x14ac:dyDescent="0.2">
      <c r="A192" s="22"/>
      <c r="B192" s="39"/>
      <c r="C192" s="40"/>
      <c r="D192" s="20"/>
      <c r="E192" s="28" t="str">
        <f>IF(D192="","",LOOKUP(D192,TimeZone!$A$1:$B$25,TimeZone!$B$1:$B$25))</f>
        <v/>
      </c>
      <c r="F192" s="20"/>
      <c r="G192" s="34" t="str">
        <f>IF(F192="","",LOOKUP(F192,TimeZone!$A$1:$B$25,TimeZone!$B$1:$B$25))</f>
        <v/>
      </c>
    </row>
    <row r="193" spans="1:7" ht="20.100000000000001" customHeight="1" x14ac:dyDescent="0.2">
      <c r="A193" s="22"/>
      <c r="B193" s="39"/>
      <c r="C193" s="40"/>
      <c r="D193" s="20"/>
      <c r="E193" s="28" t="str">
        <f>IF(D193="","",LOOKUP(D193,TimeZone!$A$1:$B$25,TimeZone!$B$1:$B$25))</f>
        <v/>
      </c>
      <c r="F193" s="20"/>
      <c r="G193" s="34" t="str">
        <f>IF(F193="","",LOOKUP(F193,TimeZone!$A$1:$B$25,TimeZone!$B$1:$B$25))</f>
        <v/>
      </c>
    </row>
    <row r="194" spans="1:7" ht="20.100000000000001" customHeight="1" x14ac:dyDescent="0.2">
      <c r="A194" s="22"/>
      <c r="B194" s="39"/>
      <c r="C194" s="40"/>
      <c r="D194" s="20"/>
      <c r="E194" s="28" t="str">
        <f>IF(D194="","",LOOKUP(D194,TimeZone!$A$1:$B$25,TimeZone!$B$1:$B$25))</f>
        <v/>
      </c>
      <c r="F194" s="20"/>
      <c r="G194" s="34" t="str">
        <f>IF(F194="","",LOOKUP(F194,TimeZone!$A$1:$B$25,TimeZone!$B$1:$B$25))</f>
        <v/>
      </c>
    </row>
    <row r="195" spans="1:7" ht="20.100000000000001" customHeight="1" x14ac:dyDescent="0.2">
      <c r="A195" s="22"/>
      <c r="B195" s="39"/>
      <c r="C195" s="40"/>
      <c r="D195" s="20"/>
      <c r="E195" s="28" t="str">
        <f>IF(D195="","",LOOKUP(D195,TimeZone!$A$1:$B$25,TimeZone!$B$1:$B$25))</f>
        <v/>
      </c>
      <c r="F195" s="20"/>
      <c r="G195" s="34" t="str">
        <f>IF(F195="","",LOOKUP(F195,TimeZone!$A$1:$B$25,TimeZone!$B$1:$B$25))</f>
        <v/>
      </c>
    </row>
    <row r="196" spans="1:7" ht="20.100000000000001" customHeight="1" x14ac:dyDescent="0.2">
      <c r="A196" s="22"/>
      <c r="B196" s="39"/>
      <c r="C196" s="40"/>
      <c r="D196" s="20"/>
      <c r="E196" s="28" t="str">
        <f>IF(D196="","",LOOKUP(D196,TimeZone!$A$1:$B$25,TimeZone!$B$1:$B$25))</f>
        <v/>
      </c>
      <c r="F196" s="20"/>
      <c r="G196" s="34" t="str">
        <f>IF(F196="","",LOOKUP(F196,TimeZone!$A$1:$B$25,TimeZone!$B$1:$B$25))</f>
        <v/>
      </c>
    </row>
    <row r="197" spans="1:7" ht="20.100000000000001" customHeight="1" x14ac:dyDescent="0.2">
      <c r="A197" s="22"/>
      <c r="B197" s="39"/>
      <c r="C197" s="40"/>
      <c r="D197" s="20"/>
      <c r="E197" s="28" t="str">
        <f>IF(D197="","",LOOKUP(D197,TimeZone!$A$1:$B$25,TimeZone!$B$1:$B$25))</f>
        <v/>
      </c>
      <c r="F197" s="20"/>
      <c r="G197" s="34" t="str">
        <f>IF(F197="","",LOOKUP(F197,TimeZone!$A$1:$B$25,TimeZone!$B$1:$B$25))</f>
        <v/>
      </c>
    </row>
    <row r="198" spans="1:7" ht="20.100000000000001" customHeight="1" x14ac:dyDescent="0.2">
      <c r="A198" s="22"/>
      <c r="B198" s="39"/>
      <c r="C198" s="40"/>
      <c r="D198" s="20"/>
      <c r="E198" s="28" t="str">
        <f>IF(D198="","",LOOKUP(D198,TimeZone!$A$1:$B$25,TimeZone!$B$1:$B$25))</f>
        <v/>
      </c>
      <c r="F198" s="20"/>
      <c r="G198" s="34" t="str">
        <f>IF(F198="","",LOOKUP(F198,TimeZone!$A$1:$B$25,TimeZone!$B$1:$B$25))</f>
        <v/>
      </c>
    </row>
    <row r="199" spans="1:7" ht="20.100000000000001" customHeight="1" x14ac:dyDescent="0.2">
      <c r="A199" s="22"/>
      <c r="B199" s="39"/>
      <c r="C199" s="40"/>
      <c r="D199" s="20"/>
      <c r="E199" s="28" t="str">
        <f>IF(D199="","",LOOKUP(D199,TimeZone!$A$1:$B$25,TimeZone!$B$1:$B$25))</f>
        <v/>
      </c>
      <c r="F199" s="20"/>
      <c r="G199" s="34" t="str">
        <f>IF(F199="","",LOOKUP(F199,TimeZone!$A$1:$B$25,TimeZone!$B$1:$B$25))</f>
        <v/>
      </c>
    </row>
    <row r="200" spans="1:7" ht="20.100000000000001" customHeight="1" x14ac:dyDescent="0.2">
      <c r="A200" s="22"/>
      <c r="B200" s="39"/>
      <c r="C200" s="40"/>
      <c r="D200" s="20"/>
      <c r="E200" s="28" t="str">
        <f>IF(D200="","",LOOKUP(D200,TimeZone!$A$1:$B$25,TimeZone!$B$1:$B$25))</f>
        <v/>
      </c>
      <c r="F200" s="20"/>
      <c r="G200" s="34" t="str">
        <f>IF(F200="","",LOOKUP(F200,TimeZone!$A$1:$B$25,TimeZone!$B$1:$B$25))</f>
        <v/>
      </c>
    </row>
    <row r="201" spans="1:7" ht="20.100000000000001" customHeight="1" x14ac:dyDescent="0.2">
      <c r="A201" s="22"/>
      <c r="B201" s="39"/>
      <c r="C201" s="40"/>
      <c r="D201" s="20"/>
      <c r="E201" s="28" t="str">
        <f>IF(D201="","",LOOKUP(D201,TimeZone!$A$1:$B$25,TimeZone!$B$1:$B$25))</f>
        <v/>
      </c>
      <c r="F201" s="20"/>
      <c r="G201" s="34" t="str">
        <f>IF(F201="","",LOOKUP(F201,TimeZone!$A$1:$B$25,TimeZone!$B$1:$B$25))</f>
        <v/>
      </c>
    </row>
    <row r="202" spans="1:7" ht="20.100000000000001" customHeight="1" x14ac:dyDescent="0.2">
      <c r="A202" s="22"/>
      <c r="B202" s="39"/>
      <c r="C202" s="40"/>
      <c r="D202" s="20"/>
      <c r="E202" s="28" t="str">
        <f>IF(D202="","",LOOKUP(D202,TimeZone!$A$1:$B$25,TimeZone!$B$1:$B$25))</f>
        <v/>
      </c>
      <c r="F202" s="20"/>
      <c r="G202" s="34" t="str">
        <f>IF(F202="","",LOOKUP(F202,TimeZone!$A$1:$B$25,TimeZone!$B$1:$B$25))</f>
        <v/>
      </c>
    </row>
    <row r="203" spans="1:7" ht="20.100000000000001" customHeight="1" x14ac:dyDescent="0.2">
      <c r="A203" s="22"/>
      <c r="B203" s="39"/>
      <c r="C203" s="40"/>
      <c r="D203" s="20"/>
      <c r="E203" s="28" t="str">
        <f>IF(D203="","",LOOKUP(D203,TimeZone!$A$1:$B$25,TimeZone!$B$1:$B$25))</f>
        <v/>
      </c>
      <c r="F203" s="20"/>
      <c r="G203" s="34" t="str">
        <f>IF(F203="","",LOOKUP(F203,TimeZone!$A$1:$B$25,TimeZone!$B$1:$B$25))</f>
        <v/>
      </c>
    </row>
    <row r="204" spans="1:7" ht="20.100000000000001" customHeight="1" x14ac:dyDescent="0.2">
      <c r="A204" s="22"/>
      <c r="B204" s="39"/>
      <c r="C204" s="40"/>
      <c r="D204" s="20"/>
      <c r="E204" s="28" t="str">
        <f>IF(D204="","",LOOKUP(D204,TimeZone!$A$1:$B$25,TimeZone!$B$1:$B$25))</f>
        <v/>
      </c>
      <c r="F204" s="20"/>
      <c r="G204" s="34" t="str">
        <f>IF(F204="","",LOOKUP(F204,TimeZone!$A$1:$B$25,TimeZone!$B$1:$B$25))</f>
        <v/>
      </c>
    </row>
    <row r="205" spans="1:7" ht="20.100000000000001" customHeight="1" x14ac:dyDescent="0.2">
      <c r="A205" s="22"/>
      <c r="B205" s="39"/>
      <c r="C205" s="40"/>
      <c r="D205" s="20"/>
      <c r="E205" s="28" t="str">
        <f>IF(D205="","",LOOKUP(D205,TimeZone!$A$1:$B$25,TimeZone!$B$1:$B$25))</f>
        <v/>
      </c>
      <c r="F205" s="20"/>
      <c r="G205" s="34" t="str">
        <f>IF(F205="","",LOOKUP(F205,TimeZone!$A$1:$B$25,TimeZone!$B$1:$B$25))</f>
        <v/>
      </c>
    </row>
    <row r="206" spans="1:7" ht="20.100000000000001" customHeight="1" x14ac:dyDescent="0.2">
      <c r="A206" s="22"/>
      <c r="B206" s="39"/>
      <c r="C206" s="40"/>
      <c r="D206" s="20"/>
      <c r="E206" s="28" t="str">
        <f>IF(D206="","",LOOKUP(D206,TimeZone!$A$1:$B$25,TimeZone!$B$1:$B$25))</f>
        <v/>
      </c>
      <c r="F206" s="20"/>
      <c r="G206" s="34" t="str">
        <f>IF(F206="","",LOOKUP(F206,TimeZone!$A$1:$B$25,TimeZone!$B$1:$B$25))</f>
        <v/>
      </c>
    </row>
    <row r="207" spans="1:7" ht="20.100000000000001" customHeight="1" x14ac:dyDescent="0.2">
      <c r="A207" s="22"/>
      <c r="B207" s="39"/>
      <c r="C207" s="40"/>
      <c r="D207" s="20"/>
      <c r="E207" s="28" t="str">
        <f>IF(D207="","",LOOKUP(D207,TimeZone!$A$1:$B$25,TimeZone!$B$1:$B$25))</f>
        <v/>
      </c>
      <c r="F207" s="20"/>
      <c r="G207" s="34" t="str">
        <f>IF(F207="","",LOOKUP(F207,TimeZone!$A$1:$B$25,TimeZone!$B$1:$B$25))</f>
        <v/>
      </c>
    </row>
    <row r="208" spans="1:7" ht="20.100000000000001" customHeight="1" x14ac:dyDescent="0.2">
      <c r="A208" s="22"/>
      <c r="B208" s="39"/>
      <c r="C208" s="40"/>
      <c r="D208" s="20"/>
      <c r="E208" s="28" t="str">
        <f>IF(D208="","",LOOKUP(D208,TimeZone!$A$1:$B$25,TimeZone!$B$1:$B$25))</f>
        <v/>
      </c>
      <c r="F208" s="20"/>
      <c r="G208" s="34" t="str">
        <f>IF(F208="","",LOOKUP(F208,TimeZone!$A$1:$B$25,TimeZone!$B$1:$B$25))</f>
        <v/>
      </c>
    </row>
    <row r="209" spans="1:7" ht="20.100000000000001" customHeight="1" x14ac:dyDescent="0.2">
      <c r="A209" s="22"/>
      <c r="B209" s="39"/>
      <c r="C209" s="40"/>
      <c r="D209" s="20"/>
      <c r="E209" s="28" t="str">
        <f>IF(D209="","",LOOKUP(D209,TimeZone!$A$1:$B$25,TimeZone!$B$1:$B$25))</f>
        <v/>
      </c>
      <c r="F209" s="20"/>
      <c r="G209" s="34" t="str">
        <f>IF(F209="","",LOOKUP(F209,TimeZone!$A$1:$B$25,TimeZone!$B$1:$B$25))</f>
        <v/>
      </c>
    </row>
    <row r="210" spans="1:7" ht="20.100000000000001" customHeight="1" x14ac:dyDescent="0.2">
      <c r="A210" s="22"/>
      <c r="B210" s="39"/>
      <c r="C210" s="40"/>
      <c r="D210" s="20"/>
      <c r="E210" s="28" t="str">
        <f>IF(D210="","",LOOKUP(D210,TimeZone!$A$1:$B$25,TimeZone!$B$1:$B$25))</f>
        <v/>
      </c>
      <c r="F210" s="20"/>
      <c r="G210" s="34" t="str">
        <f>IF(F210="","",LOOKUP(F210,TimeZone!$A$1:$B$25,TimeZone!$B$1:$B$25))</f>
        <v/>
      </c>
    </row>
    <row r="211" spans="1:7" ht="20.100000000000001" customHeight="1" x14ac:dyDescent="0.2">
      <c r="A211" s="22"/>
      <c r="B211" s="39"/>
      <c r="C211" s="40"/>
      <c r="D211" s="20"/>
      <c r="E211" s="28" t="str">
        <f>IF(D211="","",LOOKUP(D211,TimeZone!$A$1:$B$25,TimeZone!$B$1:$B$25))</f>
        <v/>
      </c>
      <c r="F211" s="20"/>
      <c r="G211" s="34" t="str">
        <f>IF(F211="","",LOOKUP(F211,TimeZone!$A$1:$B$25,TimeZone!$B$1:$B$25))</f>
        <v/>
      </c>
    </row>
    <row r="212" spans="1:7" ht="20.100000000000001" customHeight="1" x14ac:dyDescent="0.2">
      <c r="A212" s="22"/>
      <c r="B212" s="39"/>
      <c r="C212" s="40"/>
      <c r="D212" s="20"/>
      <c r="E212" s="28" t="str">
        <f>IF(D212="","",LOOKUP(D212,TimeZone!$A$1:$B$25,TimeZone!$B$1:$B$25))</f>
        <v/>
      </c>
      <c r="F212" s="20"/>
      <c r="G212" s="34" t="str">
        <f>IF(F212="","",LOOKUP(F212,TimeZone!$A$1:$B$25,TimeZone!$B$1:$B$25))</f>
        <v/>
      </c>
    </row>
    <row r="213" spans="1:7" ht="20.100000000000001" customHeight="1" x14ac:dyDescent="0.2">
      <c r="A213" s="22"/>
      <c r="B213" s="39"/>
      <c r="C213" s="40"/>
      <c r="D213" s="20"/>
      <c r="E213" s="28" t="str">
        <f>IF(D213="","",LOOKUP(D213,TimeZone!$A$1:$B$25,TimeZone!$B$1:$B$25))</f>
        <v/>
      </c>
      <c r="F213" s="20"/>
      <c r="G213" s="34" t="str">
        <f>IF(F213="","",LOOKUP(F213,TimeZone!$A$1:$B$25,TimeZone!$B$1:$B$25))</f>
        <v/>
      </c>
    </row>
    <row r="214" spans="1:7" ht="20.100000000000001" customHeight="1" x14ac:dyDescent="0.2">
      <c r="A214" s="22"/>
      <c r="B214" s="39"/>
      <c r="C214" s="40"/>
      <c r="D214" s="20"/>
      <c r="E214" s="28" t="str">
        <f>IF(D214="","",LOOKUP(D214,TimeZone!$A$1:$B$25,TimeZone!$B$1:$B$25))</f>
        <v/>
      </c>
      <c r="F214" s="20"/>
      <c r="G214" s="34" t="str">
        <f>IF(F214="","",LOOKUP(F214,TimeZone!$A$1:$B$25,TimeZone!$B$1:$B$25))</f>
        <v/>
      </c>
    </row>
    <row r="215" spans="1:7" ht="20.100000000000001" customHeight="1" x14ac:dyDescent="0.2">
      <c r="A215" s="22"/>
      <c r="B215" s="39"/>
      <c r="C215" s="40"/>
      <c r="D215" s="20"/>
      <c r="E215" s="28" t="str">
        <f>IF(D215="","",LOOKUP(D215,TimeZone!$A$1:$B$25,TimeZone!$B$1:$B$25))</f>
        <v/>
      </c>
      <c r="F215" s="20"/>
      <c r="G215" s="34" t="str">
        <f>IF(F215="","",LOOKUP(F215,TimeZone!$A$1:$B$25,TimeZone!$B$1:$B$25))</f>
        <v/>
      </c>
    </row>
    <row r="216" spans="1:7" ht="20.100000000000001" customHeight="1" x14ac:dyDescent="0.2">
      <c r="A216" s="22"/>
      <c r="B216" s="39"/>
      <c r="C216" s="40"/>
      <c r="D216" s="20"/>
      <c r="E216" s="28" t="str">
        <f>IF(D216="","",LOOKUP(D216,TimeZone!$A$1:$B$25,TimeZone!$B$1:$B$25))</f>
        <v/>
      </c>
      <c r="F216" s="20"/>
      <c r="G216" s="34" t="str">
        <f>IF(F216="","",LOOKUP(F216,TimeZone!$A$1:$B$25,TimeZone!$B$1:$B$25))</f>
        <v/>
      </c>
    </row>
    <row r="217" spans="1:7" ht="20.100000000000001" customHeight="1" x14ac:dyDescent="0.2">
      <c r="A217" s="22"/>
      <c r="B217" s="39"/>
      <c r="C217" s="40"/>
      <c r="D217" s="20"/>
      <c r="E217" s="28" t="str">
        <f>IF(D217="","",LOOKUP(D217,TimeZone!$A$1:$B$25,TimeZone!$B$1:$B$25))</f>
        <v/>
      </c>
      <c r="F217" s="20"/>
      <c r="G217" s="34" t="str">
        <f>IF(F217="","",LOOKUP(F217,TimeZone!$A$1:$B$25,TimeZone!$B$1:$B$25))</f>
        <v/>
      </c>
    </row>
    <row r="218" spans="1:7" ht="20.100000000000001" customHeight="1" x14ac:dyDescent="0.2">
      <c r="A218" s="22"/>
      <c r="B218" s="39"/>
      <c r="C218" s="40"/>
      <c r="D218" s="20"/>
      <c r="E218" s="28" t="str">
        <f>IF(D218="","",LOOKUP(D218,TimeZone!$A$1:$B$25,TimeZone!$B$1:$B$25))</f>
        <v/>
      </c>
      <c r="F218" s="20"/>
      <c r="G218" s="34" t="str">
        <f>IF(F218="","",LOOKUP(F218,TimeZone!$A$1:$B$25,TimeZone!$B$1:$B$25))</f>
        <v/>
      </c>
    </row>
    <row r="219" spans="1:7" ht="20.100000000000001" customHeight="1" x14ac:dyDescent="0.2">
      <c r="A219" s="22"/>
      <c r="B219" s="39"/>
      <c r="C219" s="40"/>
      <c r="D219" s="20"/>
      <c r="E219" s="28" t="str">
        <f>IF(D219="","",LOOKUP(D219,TimeZone!$A$1:$B$25,TimeZone!$B$1:$B$25))</f>
        <v/>
      </c>
      <c r="F219" s="20"/>
      <c r="G219" s="34" t="str">
        <f>IF(F219="","",LOOKUP(F219,TimeZone!$A$1:$B$25,TimeZone!$B$1:$B$25))</f>
        <v/>
      </c>
    </row>
    <row r="220" spans="1:7" ht="20.100000000000001" customHeight="1" x14ac:dyDescent="0.2">
      <c r="A220" s="22"/>
      <c r="B220" s="39"/>
      <c r="C220" s="40"/>
      <c r="D220" s="20"/>
      <c r="E220" s="28" t="str">
        <f>IF(D220="","",LOOKUP(D220,TimeZone!$A$1:$B$25,TimeZone!$B$1:$B$25))</f>
        <v/>
      </c>
      <c r="F220" s="20"/>
      <c r="G220" s="34" t="str">
        <f>IF(F220="","",LOOKUP(F220,TimeZone!$A$1:$B$25,TimeZone!$B$1:$B$25))</f>
        <v/>
      </c>
    </row>
    <row r="221" spans="1:7" ht="20.100000000000001" customHeight="1" x14ac:dyDescent="0.2">
      <c r="A221" s="22"/>
      <c r="B221" s="39"/>
      <c r="C221" s="40"/>
      <c r="D221" s="20"/>
      <c r="E221" s="28" t="str">
        <f>IF(D221="","",LOOKUP(D221,TimeZone!$A$1:$B$25,TimeZone!$B$1:$B$25))</f>
        <v/>
      </c>
      <c r="F221" s="20"/>
      <c r="G221" s="34" t="str">
        <f>IF(F221="","",LOOKUP(F221,TimeZone!$A$1:$B$25,TimeZone!$B$1:$B$25))</f>
        <v/>
      </c>
    </row>
    <row r="222" spans="1:7" ht="20.100000000000001" customHeight="1" x14ac:dyDescent="0.2">
      <c r="A222" s="22"/>
      <c r="B222" s="39"/>
      <c r="C222" s="40"/>
      <c r="D222" s="20"/>
      <c r="E222" s="28" t="str">
        <f>IF(D222="","",LOOKUP(D222,TimeZone!$A$1:$B$25,TimeZone!$B$1:$B$25))</f>
        <v/>
      </c>
      <c r="F222" s="20"/>
      <c r="G222" s="34" t="str">
        <f>IF(F222="","",LOOKUP(F222,TimeZone!$A$1:$B$25,TimeZone!$B$1:$B$25))</f>
        <v/>
      </c>
    </row>
    <row r="223" spans="1:7" ht="20.100000000000001" customHeight="1" x14ac:dyDescent="0.2">
      <c r="A223" s="22"/>
      <c r="B223" s="39"/>
      <c r="C223" s="40"/>
      <c r="D223" s="20"/>
      <c r="E223" s="28" t="str">
        <f>IF(D223="","",LOOKUP(D223,TimeZone!$A$1:$B$25,TimeZone!$B$1:$B$25))</f>
        <v/>
      </c>
      <c r="F223" s="20"/>
      <c r="G223" s="34" t="str">
        <f>IF(F223="","",LOOKUP(F223,TimeZone!$A$1:$B$25,TimeZone!$B$1:$B$25))</f>
        <v/>
      </c>
    </row>
    <row r="224" spans="1:7" ht="20.100000000000001" customHeight="1" x14ac:dyDescent="0.2">
      <c r="A224" s="22"/>
      <c r="B224" s="39"/>
      <c r="C224" s="40"/>
      <c r="D224" s="20"/>
      <c r="E224" s="28" t="str">
        <f>IF(D224="","",LOOKUP(D224,TimeZone!$A$1:$B$25,TimeZone!$B$1:$B$25))</f>
        <v/>
      </c>
      <c r="F224" s="20"/>
      <c r="G224" s="34" t="str">
        <f>IF(F224="","",LOOKUP(F224,TimeZone!$A$1:$B$25,TimeZone!$B$1:$B$25))</f>
        <v/>
      </c>
    </row>
    <row r="225" spans="1:7" ht="20.100000000000001" customHeight="1" x14ac:dyDescent="0.2">
      <c r="A225" s="22"/>
      <c r="B225" s="39"/>
      <c r="C225" s="40"/>
      <c r="D225" s="20"/>
      <c r="E225" s="28" t="str">
        <f>IF(D225="","",LOOKUP(D225,TimeZone!$A$1:$B$25,TimeZone!$B$1:$B$25))</f>
        <v/>
      </c>
      <c r="F225" s="20"/>
      <c r="G225" s="34" t="str">
        <f>IF(F225="","",LOOKUP(F225,TimeZone!$A$1:$B$25,TimeZone!$B$1:$B$25))</f>
        <v/>
      </c>
    </row>
    <row r="226" spans="1:7" ht="20.100000000000001" customHeight="1" x14ac:dyDescent="0.2">
      <c r="A226" s="22"/>
      <c r="B226" s="39"/>
      <c r="C226" s="40"/>
      <c r="D226" s="20"/>
      <c r="E226" s="28" t="str">
        <f>IF(D226="","",LOOKUP(D226,TimeZone!$A$1:$B$25,TimeZone!$B$1:$B$25))</f>
        <v/>
      </c>
      <c r="F226" s="20"/>
      <c r="G226" s="34" t="str">
        <f>IF(F226="","",LOOKUP(F226,TimeZone!$A$1:$B$25,TimeZone!$B$1:$B$25))</f>
        <v/>
      </c>
    </row>
    <row r="227" spans="1:7" ht="20.100000000000001" customHeight="1" x14ac:dyDescent="0.2">
      <c r="A227" s="22"/>
      <c r="B227" s="39"/>
      <c r="C227" s="40"/>
      <c r="D227" s="20"/>
      <c r="E227" s="28" t="str">
        <f>IF(D227="","",LOOKUP(D227,TimeZone!$A$1:$B$25,TimeZone!$B$1:$B$25))</f>
        <v/>
      </c>
      <c r="F227" s="20"/>
      <c r="G227" s="34" t="str">
        <f>IF(F227="","",LOOKUP(F227,TimeZone!$A$1:$B$25,TimeZone!$B$1:$B$25))</f>
        <v/>
      </c>
    </row>
    <row r="228" spans="1:7" ht="20.100000000000001" customHeight="1" x14ac:dyDescent="0.2">
      <c r="A228" s="22"/>
      <c r="B228" s="39"/>
      <c r="C228" s="40"/>
      <c r="D228" s="20"/>
      <c r="E228" s="28" t="str">
        <f>IF(D228="","",LOOKUP(D228,TimeZone!$A$1:$B$25,TimeZone!$B$1:$B$25))</f>
        <v/>
      </c>
      <c r="F228" s="20"/>
      <c r="G228" s="34" t="str">
        <f>IF(F228="","",LOOKUP(F228,TimeZone!$A$1:$B$25,TimeZone!$B$1:$B$25))</f>
        <v/>
      </c>
    </row>
    <row r="229" spans="1:7" ht="20.100000000000001" customHeight="1" x14ac:dyDescent="0.2">
      <c r="A229" s="22"/>
      <c r="B229" s="39"/>
      <c r="C229" s="40"/>
      <c r="D229" s="20"/>
      <c r="E229" s="28" t="str">
        <f>IF(D229="","",LOOKUP(D229,TimeZone!$A$1:$B$25,TimeZone!$B$1:$B$25))</f>
        <v/>
      </c>
      <c r="F229" s="20"/>
      <c r="G229" s="34" t="str">
        <f>IF(F229="","",LOOKUP(F229,TimeZone!$A$1:$B$25,TimeZone!$B$1:$B$25))</f>
        <v/>
      </c>
    </row>
    <row r="230" spans="1:7" ht="20.100000000000001" customHeight="1" x14ac:dyDescent="0.2">
      <c r="A230" s="22"/>
      <c r="B230" s="39"/>
      <c r="C230" s="40"/>
      <c r="D230" s="20"/>
      <c r="E230" s="28" t="str">
        <f>IF(D230="","",LOOKUP(D230,TimeZone!$A$1:$B$25,TimeZone!$B$1:$B$25))</f>
        <v/>
      </c>
      <c r="F230" s="20"/>
      <c r="G230" s="34" t="str">
        <f>IF(F230="","",LOOKUP(F230,TimeZone!$A$1:$B$25,TimeZone!$B$1:$B$25))</f>
        <v/>
      </c>
    </row>
    <row r="231" spans="1:7" ht="20.100000000000001" customHeight="1" x14ac:dyDescent="0.2">
      <c r="A231" s="22"/>
      <c r="B231" s="39"/>
      <c r="C231" s="40"/>
      <c r="D231" s="20"/>
      <c r="E231" s="28" t="str">
        <f>IF(D231="","",LOOKUP(D231,TimeZone!$A$1:$B$25,TimeZone!$B$1:$B$25))</f>
        <v/>
      </c>
      <c r="F231" s="20"/>
      <c r="G231" s="34" t="str">
        <f>IF(F231="","",LOOKUP(F231,TimeZone!$A$1:$B$25,TimeZone!$B$1:$B$25))</f>
        <v/>
      </c>
    </row>
    <row r="232" spans="1:7" ht="20.100000000000001" customHeight="1" x14ac:dyDescent="0.2">
      <c r="A232" s="22"/>
      <c r="B232" s="39"/>
      <c r="C232" s="40"/>
      <c r="D232" s="20"/>
      <c r="E232" s="28" t="str">
        <f>IF(D232="","",LOOKUP(D232,TimeZone!$A$1:$B$25,TimeZone!$B$1:$B$25))</f>
        <v/>
      </c>
      <c r="F232" s="20"/>
      <c r="G232" s="34" t="str">
        <f>IF(F232="","",LOOKUP(F232,TimeZone!$A$1:$B$25,TimeZone!$B$1:$B$25))</f>
        <v/>
      </c>
    </row>
    <row r="233" spans="1:7" ht="20.100000000000001" customHeight="1" x14ac:dyDescent="0.2">
      <c r="A233" s="22"/>
      <c r="B233" s="39"/>
      <c r="C233" s="40"/>
      <c r="D233" s="20"/>
      <c r="E233" s="28" t="str">
        <f>IF(D233="","",LOOKUP(D233,TimeZone!$A$1:$B$25,TimeZone!$B$1:$B$25))</f>
        <v/>
      </c>
      <c r="F233" s="20"/>
      <c r="G233" s="34" t="str">
        <f>IF(F233="","",LOOKUP(F233,TimeZone!$A$1:$B$25,TimeZone!$B$1:$B$25))</f>
        <v/>
      </c>
    </row>
    <row r="234" spans="1:7" ht="20.100000000000001" customHeight="1" x14ac:dyDescent="0.2">
      <c r="A234" s="22"/>
      <c r="B234" s="39"/>
      <c r="C234" s="40"/>
      <c r="D234" s="20"/>
      <c r="E234" s="28" t="str">
        <f>IF(D234="","",LOOKUP(D234,TimeZone!$A$1:$B$25,TimeZone!$B$1:$B$25))</f>
        <v/>
      </c>
      <c r="F234" s="20"/>
      <c r="G234" s="34" t="str">
        <f>IF(F234="","",LOOKUP(F234,TimeZone!$A$1:$B$25,TimeZone!$B$1:$B$25))</f>
        <v/>
      </c>
    </row>
    <row r="235" spans="1:7" ht="20.100000000000001" customHeight="1" x14ac:dyDescent="0.2">
      <c r="A235" s="22"/>
      <c r="B235" s="39"/>
      <c r="C235" s="40"/>
      <c r="D235" s="20"/>
      <c r="E235" s="28" t="str">
        <f>IF(D235="","",LOOKUP(D235,TimeZone!$A$1:$B$25,TimeZone!$B$1:$B$25))</f>
        <v/>
      </c>
      <c r="F235" s="20"/>
      <c r="G235" s="34" t="str">
        <f>IF(F235="","",LOOKUP(F235,TimeZone!$A$1:$B$25,TimeZone!$B$1:$B$25))</f>
        <v/>
      </c>
    </row>
    <row r="236" spans="1:7" ht="20.100000000000001" customHeight="1" x14ac:dyDescent="0.2">
      <c r="A236" s="22"/>
      <c r="B236" s="39"/>
      <c r="C236" s="40"/>
      <c r="D236" s="20"/>
      <c r="E236" s="28" t="str">
        <f>IF(D236="","",LOOKUP(D236,TimeZone!$A$1:$B$25,TimeZone!$B$1:$B$25))</f>
        <v/>
      </c>
      <c r="F236" s="20"/>
      <c r="G236" s="34" t="str">
        <f>IF(F236="","",LOOKUP(F236,TimeZone!$A$1:$B$25,TimeZone!$B$1:$B$25))</f>
        <v/>
      </c>
    </row>
    <row r="237" spans="1:7" ht="20.100000000000001" customHeight="1" x14ac:dyDescent="0.2">
      <c r="A237" s="22"/>
      <c r="B237" s="39"/>
      <c r="C237" s="40"/>
      <c r="D237" s="20"/>
      <c r="E237" s="28" t="str">
        <f>IF(D237="","",LOOKUP(D237,TimeZone!$A$1:$B$25,TimeZone!$B$1:$B$25))</f>
        <v/>
      </c>
      <c r="F237" s="20"/>
      <c r="G237" s="34" t="str">
        <f>IF(F237="","",LOOKUP(F237,TimeZone!$A$1:$B$25,TimeZone!$B$1:$B$25))</f>
        <v/>
      </c>
    </row>
    <row r="238" spans="1:7" ht="20.100000000000001" customHeight="1" x14ac:dyDescent="0.2">
      <c r="A238" s="22"/>
      <c r="B238" s="39"/>
      <c r="C238" s="40"/>
      <c r="D238" s="20"/>
      <c r="E238" s="28" t="str">
        <f>IF(D238="","",LOOKUP(D238,TimeZone!$A$1:$B$25,TimeZone!$B$1:$B$25))</f>
        <v/>
      </c>
      <c r="F238" s="20"/>
      <c r="G238" s="34" t="str">
        <f>IF(F238="","",LOOKUP(F238,TimeZone!$A$1:$B$25,TimeZone!$B$1:$B$25))</f>
        <v/>
      </c>
    </row>
    <row r="239" spans="1:7" ht="20.100000000000001" customHeight="1" x14ac:dyDescent="0.2">
      <c r="A239" s="22"/>
      <c r="B239" s="39"/>
      <c r="C239" s="40"/>
      <c r="D239" s="20"/>
      <c r="E239" s="28" t="str">
        <f>IF(D239="","",LOOKUP(D239,TimeZone!$A$1:$B$25,TimeZone!$B$1:$B$25))</f>
        <v/>
      </c>
      <c r="F239" s="20"/>
      <c r="G239" s="34" t="str">
        <f>IF(F239="","",LOOKUP(F239,TimeZone!$A$1:$B$25,TimeZone!$B$1:$B$25))</f>
        <v/>
      </c>
    </row>
    <row r="240" spans="1:7" ht="20.100000000000001" customHeight="1" x14ac:dyDescent="0.2">
      <c r="A240" s="22"/>
      <c r="B240" s="39"/>
      <c r="C240" s="40"/>
      <c r="D240" s="20"/>
      <c r="E240" s="28" t="str">
        <f>IF(D240="","",LOOKUP(D240,TimeZone!$A$1:$B$25,TimeZone!$B$1:$B$25))</f>
        <v/>
      </c>
      <c r="F240" s="20"/>
      <c r="G240" s="34" t="str">
        <f>IF(F240="","",LOOKUP(F240,TimeZone!$A$1:$B$25,TimeZone!$B$1:$B$25))</f>
        <v/>
      </c>
    </row>
    <row r="241" spans="1:7" ht="20.100000000000001" customHeight="1" x14ac:dyDescent="0.2">
      <c r="A241" s="22"/>
      <c r="B241" s="39"/>
      <c r="C241" s="40"/>
      <c r="D241" s="20"/>
      <c r="E241" s="28" t="str">
        <f>IF(D241="","",LOOKUP(D241,TimeZone!$A$1:$B$25,TimeZone!$B$1:$B$25))</f>
        <v/>
      </c>
      <c r="F241" s="20"/>
      <c r="G241" s="34" t="str">
        <f>IF(F241="","",LOOKUP(F241,TimeZone!$A$1:$B$25,TimeZone!$B$1:$B$25))</f>
        <v/>
      </c>
    </row>
    <row r="242" spans="1:7" ht="20.100000000000001" customHeight="1" x14ac:dyDescent="0.2">
      <c r="A242" s="22"/>
      <c r="B242" s="39"/>
      <c r="C242" s="40"/>
      <c r="D242" s="20"/>
      <c r="E242" s="28" t="str">
        <f>IF(D242="","",LOOKUP(D242,TimeZone!$A$1:$B$25,TimeZone!$B$1:$B$25))</f>
        <v/>
      </c>
      <c r="F242" s="20"/>
      <c r="G242" s="34" t="str">
        <f>IF(F242="","",LOOKUP(F242,TimeZone!$A$1:$B$25,TimeZone!$B$1:$B$25))</f>
        <v/>
      </c>
    </row>
    <row r="243" spans="1:7" ht="20.100000000000001" customHeight="1" x14ac:dyDescent="0.2">
      <c r="A243" s="22"/>
      <c r="B243" s="39"/>
      <c r="C243" s="40"/>
      <c r="D243" s="20"/>
      <c r="E243" s="28" t="str">
        <f>IF(D243="","",LOOKUP(D243,TimeZone!$A$1:$B$25,TimeZone!$B$1:$B$25))</f>
        <v/>
      </c>
      <c r="F243" s="20"/>
      <c r="G243" s="34" t="str">
        <f>IF(F243="","",LOOKUP(F243,TimeZone!$A$1:$B$25,TimeZone!$B$1:$B$25))</f>
        <v/>
      </c>
    </row>
    <row r="244" spans="1:7" ht="20.100000000000001" customHeight="1" x14ac:dyDescent="0.2">
      <c r="A244" s="22"/>
      <c r="B244" s="39"/>
      <c r="C244" s="40"/>
      <c r="D244" s="20"/>
      <c r="E244" s="28" t="str">
        <f>IF(D244="","",LOOKUP(D244,TimeZone!$A$1:$B$25,TimeZone!$B$1:$B$25))</f>
        <v/>
      </c>
      <c r="F244" s="20"/>
      <c r="G244" s="34" t="str">
        <f>IF(F244="","",LOOKUP(F244,TimeZone!$A$1:$B$25,TimeZone!$B$1:$B$25))</f>
        <v/>
      </c>
    </row>
    <row r="245" spans="1:7" ht="20.100000000000001" customHeight="1" x14ac:dyDescent="0.2">
      <c r="A245" s="22"/>
      <c r="B245" s="39"/>
      <c r="C245" s="40"/>
      <c r="D245" s="20"/>
      <c r="E245" s="28" t="str">
        <f>IF(D245="","",LOOKUP(D245,TimeZone!$A$1:$B$25,TimeZone!$B$1:$B$25))</f>
        <v/>
      </c>
      <c r="F245" s="20"/>
      <c r="G245" s="34" t="str">
        <f>IF(F245="","",LOOKUP(F245,TimeZone!$A$1:$B$25,TimeZone!$B$1:$B$25))</f>
        <v/>
      </c>
    </row>
    <row r="246" spans="1:7" ht="20.100000000000001" customHeight="1" x14ac:dyDescent="0.2">
      <c r="A246" s="22"/>
      <c r="B246" s="39"/>
      <c r="C246" s="40"/>
      <c r="D246" s="20"/>
      <c r="E246" s="28" t="str">
        <f>IF(D246="","",LOOKUP(D246,TimeZone!$A$1:$B$25,TimeZone!$B$1:$B$25))</f>
        <v/>
      </c>
      <c r="F246" s="20"/>
      <c r="G246" s="34" t="str">
        <f>IF(F246="","",LOOKUP(F246,TimeZone!$A$1:$B$25,TimeZone!$B$1:$B$25))</f>
        <v/>
      </c>
    </row>
    <row r="247" spans="1:7" ht="20.100000000000001" customHeight="1" x14ac:dyDescent="0.2">
      <c r="A247" s="22"/>
      <c r="B247" s="39"/>
      <c r="C247" s="40"/>
      <c r="D247" s="20"/>
      <c r="E247" s="28" t="str">
        <f>IF(D247="","",LOOKUP(D247,TimeZone!$A$1:$B$25,TimeZone!$B$1:$B$25))</f>
        <v/>
      </c>
      <c r="F247" s="20"/>
      <c r="G247" s="34" t="str">
        <f>IF(F247="","",LOOKUP(F247,TimeZone!$A$1:$B$25,TimeZone!$B$1:$B$25))</f>
        <v/>
      </c>
    </row>
    <row r="248" spans="1:7" ht="20.100000000000001" customHeight="1" x14ac:dyDescent="0.2">
      <c r="A248" s="22"/>
      <c r="B248" s="39"/>
      <c r="C248" s="40"/>
      <c r="D248" s="20"/>
      <c r="E248" s="28" t="str">
        <f>IF(D248="","",LOOKUP(D248,TimeZone!$A$1:$B$25,TimeZone!$B$1:$B$25))</f>
        <v/>
      </c>
      <c r="F248" s="20"/>
      <c r="G248" s="34" t="str">
        <f>IF(F248="","",LOOKUP(F248,TimeZone!$A$1:$B$25,TimeZone!$B$1:$B$25))</f>
        <v/>
      </c>
    </row>
    <row r="249" spans="1:7" ht="20.100000000000001" customHeight="1" x14ac:dyDescent="0.2">
      <c r="A249" s="22"/>
      <c r="B249" s="39"/>
      <c r="C249" s="40"/>
      <c r="D249" s="20"/>
      <c r="E249" s="28" t="str">
        <f>IF(D249="","",LOOKUP(D249,TimeZone!$A$1:$B$25,TimeZone!$B$1:$B$25))</f>
        <v/>
      </c>
      <c r="F249" s="20"/>
      <c r="G249" s="34" t="str">
        <f>IF(F249="","",LOOKUP(F249,TimeZone!$A$1:$B$25,TimeZone!$B$1:$B$25))</f>
        <v/>
      </c>
    </row>
    <row r="250" spans="1:7" ht="20.100000000000001" customHeight="1" x14ac:dyDescent="0.2">
      <c r="A250" s="22"/>
      <c r="B250" s="39"/>
      <c r="C250" s="40"/>
      <c r="D250" s="20"/>
      <c r="E250" s="28" t="str">
        <f>IF(D250="","",LOOKUP(D250,TimeZone!$A$1:$B$25,TimeZone!$B$1:$B$25))</f>
        <v/>
      </c>
      <c r="F250" s="20"/>
      <c r="G250" s="34" t="str">
        <f>IF(F250="","",LOOKUP(F250,TimeZone!$A$1:$B$25,TimeZone!$B$1:$B$25))</f>
        <v/>
      </c>
    </row>
    <row r="251" spans="1:7" ht="20.100000000000001" customHeight="1" x14ac:dyDescent="0.2">
      <c r="A251" s="22"/>
      <c r="B251" s="39"/>
      <c r="C251" s="40"/>
      <c r="D251" s="20"/>
      <c r="E251" s="28" t="str">
        <f>IF(D251="","",LOOKUP(D251,TimeZone!$A$1:$B$25,TimeZone!$B$1:$B$25))</f>
        <v/>
      </c>
      <c r="F251" s="20"/>
      <c r="G251" s="34" t="str">
        <f>IF(F251="","",LOOKUP(F251,TimeZone!$A$1:$B$25,TimeZone!$B$1:$B$25))</f>
        <v/>
      </c>
    </row>
    <row r="252" spans="1:7" ht="20.100000000000001" customHeight="1" x14ac:dyDescent="0.2">
      <c r="A252" s="22"/>
      <c r="B252" s="39"/>
      <c r="C252" s="40"/>
      <c r="D252" s="20"/>
      <c r="E252" s="28" t="str">
        <f>IF(D252="","",LOOKUP(D252,TimeZone!$A$1:$B$25,TimeZone!$B$1:$B$25))</f>
        <v/>
      </c>
      <c r="F252" s="20"/>
      <c r="G252" s="34" t="str">
        <f>IF(F252="","",LOOKUP(F252,TimeZone!$A$1:$B$25,TimeZone!$B$1:$B$25))</f>
        <v/>
      </c>
    </row>
    <row r="253" spans="1:7" ht="20.100000000000001" customHeight="1" x14ac:dyDescent="0.2">
      <c r="A253" s="22"/>
      <c r="B253" s="39"/>
      <c r="C253" s="40"/>
      <c r="D253" s="20"/>
      <c r="E253" s="28" t="str">
        <f>IF(D253="","",LOOKUP(D253,TimeZone!$A$1:$B$25,TimeZone!$B$1:$B$25))</f>
        <v/>
      </c>
      <c r="F253" s="20"/>
      <c r="G253" s="34" t="str">
        <f>IF(F253="","",LOOKUP(F253,TimeZone!$A$1:$B$25,TimeZone!$B$1:$B$25))</f>
        <v/>
      </c>
    </row>
    <row r="254" spans="1:7" ht="20.100000000000001" customHeight="1" x14ac:dyDescent="0.2">
      <c r="A254" s="22"/>
      <c r="B254" s="39"/>
      <c r="C254" s="40"/>
      <c r="D254" s="20"/>
      <c r="E254" s="28" t="str">
        <f>IF(D254="","",LOOKUP(D254,TimeZone!$A$1:$B$25,TimeZone!$B$1:$B$25))</f>
        <v/>
      </c>
      <c r="F254" s="20"/>
      <c r="G254" s="34" t="str">
        <f>IF(F254="","",LOOKUP(F254,TimeZone!$A$1:$B$25,TimeZone!$B$1:$B$25))</f>
        <v/>
      </c>
    </row>
    <row r="255" spans="1:7" ht="20.100000000000001" customHeight="1" x14ac:dyDescent="0.2">
      <c r="A255" s="22"/>
      <c r="B255" s="39"/>
      <c r="C255" s="40"/>
      <c r="D255" s="20"/>
      <c r="E255" s="28" t="str">
        <f>IF(D255="","",LOOKUP(D255,TimeZone!$A$1:$B$25,TimeZone!$B$1:$B$25))</f>
        <v/>
      </c>
      <c r="F255" s="20"/>
      <c r="G255" s="34" t="str">
        <f>IF(F255="","",LOOKUP(F255,TimeZone!$A$1:$B$25,TimeZone!$B$1:$B$25))</f>
        <v/>
      </c>
    </row>
    <row r="256" spans="1:7" ht="20.100000000000001" customHeight="1" x14ac:dyDescent="0.2">
      <c r="A256" s="22"/>
      <c r="B256" s="39"/>
      <c r="C256" s="40"/>
      <c r="D256" s="20"/>
      <c r="E256" s="28" t="str">
        <f>IF(D256="","",LOOKUP(D256,TimeZone!$A$1:$B$25,TimeZone!$B$1:$B$25))</f>
        <v/>
      </c>
      <c r="F256" s="20"/>
      <c r="G256" s="34" t="str">
        <f>IF(F256="","",LOOKUP(F256,TimeZone!$A$1:$B$25,TimeZone!$B$1:$B$25))</f>
        <v/>
      </c>
    </row>
    <row r="257" spans="1:7" ht="20.100000000000001" customHeight="1" x14ac:dyDescent="0.2">
      <c r="A257" s="22"/>
      <c r="B257" s="39"/>
      <c r="C257" s="40"/>
      <c r="D257" s="20"/>
      <c r="E257" s="28" t="str">
        <f>IF(D257="","",LOOKUP(D257,TimeZone!$A$1:$B$25,TimeZone!$B$1:$B$25))</f>
        <v/>
      </c>
      <c r="F257" s="20"/>
      <c r="G257" s="34" t="str">
        <f>IF(F257="","",LOOKUP(F257,TimeZone!$A$1:$B$25,TimeZone!$B$1:$B$25))</f>
        <v/>
      </c>
    </row>
    <row r="258" spans="1:7" ht="20.100000000000001" customHeight="1" x14ac:dyDescent="0.2">
      <c r="A258" s="22"/>
      <c r="B258" s="39"/>
      <c r="C258" s="40"/>
      <c r="D258" s="20"/>
      <c r="E258" s="28" t="str">
        <f>IF(D258="","",LOOKUP(D258,TimeZone!$A$1:$B$25,TimeZone!$B$1:$B$25))</f>
        <v/>
      </c>
      <c r="F258" s="20"/>
      <c r="G258" s="34" t="str">
        <f>IF(F258="","",LOOKUP(F258,TimeZone!$A$1:$B$25,TimeZone!$B$1:$B$25))</f>
        <v/>
      </c>
    </row>
    <row r="259" spans="1:7" ht="20.100000000000001" customHeight="1" x14ac:dyDescent="0.2">
      <c r="A259" s="22"/>
      <c r="B259" s="39"/>
      <c r="C259" s="40"/>
      <c r="D259" s="20"/>
      <c r="E259" s="28" t="str">
        <f>IF(D259="","",LOOKUP(D259,TimeZone!$A$1:$B$25,TimeZone!$B$1:$B$25))</f>
        <v/>
      </c>
      <c r="F259" s="20"/>
      <c r="G259" s="34" t="str">
        <f>IF(F259="","",LOOKUP(F259,TimeZone!$A$1:$B$25,TimeZone!$B$1:$B$25))</f>
        <v/>
      </c>
    </row>
    <row r="260" spans="1:7" ht="20.100000000000001" customHeight="1" x14ac:dyDescent="0.2">
      <c r="A260" s="22"/>
      <c r="B260" s="39"/>
      <c r="C260" s="40"/>
      <c r="D260" s="20"/>
      <c r="E260" s="28" t="str">
        <f>IF(D260="","",LOOKUP(D260,TimeZone!$A$1:$B$25,TimeZone!$B$1:$B$25))</f>
        <v/>
      </c>
      <c r="F260" s="20"/>
      <c r="G260" s="34" t="str">
        <f>IF(F260="","",LOOKUP(F260,TimeZone!$A$1:$B$25,TimeZone!$B$1:$B$25))</f>
        <v/>
      </c>
    </row>
    <row r="261" spans="1:7" ht="20.100000000000001" customHeight="1" x14ac:dyDescent="0.2">
      <c r="A261" s="22"/>
      <c r="B261" s="39"/>
      <c r="C261" s="40"/>
      <c r="D261" s="20"/>
      <c r="E261" s="28" t="str">
        <f>IF(D261="","",LOOKUP(D261,TimeZone!$A$1:$B$25,TimeZone!$B$1:$B$25))</f>
        <v/>
      </c>
      <c r="F261" s="20"/>
      <c r="G261" s="34" t="str">
        <f>IF(F261="","",LOOKUP(F261,TimeZone!$A$1:$B$25,TimeZone!$B$1:$B$25))</f>
        <v/>
      </c>
    </row>
    <row r="262" spans="1:7" ht="20.100000000000001" customHeight="1" x14ac:dyDescent="0.2">
      <c r="A262" s="22"/>
      <c r="B262" s="39"/>
      <c r="C262" s="40"/>
      <c r="D262" s="20"/>
      <c r="E262" s="28" t="str">
        <f>IF(D262="","",LOOKUP(D262,TimeZone!$A$1:$B$25,TimeZone!$B$1:$B$25))</f>
        <v/>
      </c>
      <c r="F262" s="20"/>
      <c r="G262" s="34" t="str">
        <f>IF(F262="","",LOOKUP(F262,TimeZone!$A$1:$B$25,TimeZone!$B$1:$B$25))</f>
        <v/>
      </c>
    </row>
    <row r="263" spans="1:7" ht="20.100000000000001" customHeight="1" x14ac:dyDescent="0.2">
      <c r="A263" s="22"/>
      <c r="B263" s="39"/>
      <c r="C263" s="40"/>
      <c r="D263" s="20"/>
      <c r="E263" s="28" t="str">
        <f>IF(D263="","",LOOKUP(D263,TimeZone!$A$1:$B$25,TimeZone!$B$1:$B$25))</f>
        <v/>
      </c>
      <c r="F263" s="20"/>
      <c r="G263" s="34" t="str">
        <f>IF(F263="","",LOOKUP(F263,TimeZone!$A$1:$B$25,TimeZone!$B$1:$B$25))</f>
        <v/>
      </c>
    </row>
    <row r="264" spans="1:7" ht="20.100000000000001" customHeight="1" x14ac:dyDescent="0.2">
      <c r="A264" s="22"/>
      <c r="B264" s="39"/>
      <c r="C264" s="40"/>
      <c r="D264" s="20"/>
      <c r="E264" s="28" t="str">
        <f>IF(D264="","",LOOKUP(D264,TimeZone!$A$1:$B$25,TimeZone!$B$1:$B$25))</f>
        <v/>
      </c>
      <c r="F264" s="20"/>
      <c r="G264" s="34" t="str">
        <f>IF(F264="","",LOOKUP(F264,TimeZone!$A$1:$B$25,TimeZone!$B$1:$B$25))</f>
        <v/>
      </c>
    </row>
    <row r="265" spans="1:7" ht="20.100000000000001" customHeight="1" x14ac:dyDescent="0.2">
      <c r="A265" s="22"/>
      <c r="B265" s="39"/>
      <c r="C265" s="40"/>
      <c r="D265" s="20"/>
      <c r="E265" s="28" t="str">
        <f>IF(D265="","",LOOKUP(D265,TimeZone!$A$1:$B$25,TimeZone!$B$1:$B$25))</f>
        <v/>
      </c>
      <c r="F265" s="20"/>
      <c r="G265" s="34" t="str">
        <f>IF(F265="","",LOOKUP(F265,TimeZone!$A$1:$B$25,TimeZone!$B$1:$B$25))</f>
        <v/>
      </c>
    </row>
    <row r="266" spans="1:7" ht="20.100000000000001" customHeight="1" x14ac:dyDescent="0.2">
      <c r="A266" s="22"/>
      <c r="B266" s="39"/>
      <c r="C266" s="40"/>
      <c r="D266" s="20"/>
      <c r="E266" s="28" t="str">
        <f>IF(D266="","",LOOKUP(D266,TimeZone!$A$1:$B$25,TimeZone!$B$1:$B$25))</f>
        <v/>
      </c>
      <c r="F266" s="20"/>
      <c r="G266" s="34" t="str">
        <f>IF(F266="","",LOOKUP(F266,TimeZone!$A$1:$B$25,TimeZone!$B$1:$B$25))</f>
        <v/>
      </c>
    </row>
    <row r="267" spans="1:7" ht="20.100000000000001" customHeight="1" x14ac:dyDescent="0.2">
      <c r="A267" s="22"/>
      <c r="B267" s="39"/>
      <c r="C267" s="40"/>
      <c r="D267" s="20"/>
      <c r="E267" s="28" t="str">
        <f>IF(D267="","",LOOKUP(D267,TimeZone!$A$1:$B$25,TimeZone!$B$1:$B$25))</f>
        <v/>
      </c>
      <c r="F267" s="20"/>
      <c r="G267" s="34" t="str">
        <f>IF(F267="","",LOOKUP(F267,TimeZone!$A$1:$B$25,TimeZone!$B$1:$B$25))</f>
        <v/>
      </c>
    </row>
    <row r="268" spans="1:7" ht="20.100000000000001" customHeight="1" x14ac:dyDescent="0.2">
      <c r="A268" s="22"/>
      <c r="B268" s="39"/>
      <c r="C268" s="40"/>
      <c r="D268" s="20"/>
      <c r="E268" s="28" t="str">
        <f>IF(D268="","",LOOKUP(D268,TimeZone!$A$1:$B$25,TimeZone!$B$1:$B$25))</f>
        <v/>
      </c>
      <c r="F268" s="20"/>
      <c r="G268" s="34" t="str">
        <f>IF(F268="","",LOOKUP(F268,TimeZone!$A$1:$B$25,TimeZone!$B$1:$B$25))</f>
        <v/>
      </c>
    </row>
    <row r="269" spans="1:7" ht="20.100000000000001" customHeight="1" x14ac:dyDescent="0.2">
      <c r="A269" s="22"/>
      <c r="B269" s="39"/>
      <c r="C269" s="40"/>
      <c r="D269" s="20"/>
      <c r="E269" s="28" t="str">
        <f>IF(D269="","",LOOKUP(D269,TimeZone!$A$1:$B$25,TimeZone!$B$1:$B$25))</f>
        <v/>
      </c>
      <c r="F269" s="20"/>
      <c r="G269" s="34" t="str">
        <f>IF(F269="","",LOOKUP(F269,TimeZone!$A$1:$B$25,TimeZone!$B$1:$B$25))</f>
        <v/>
      </c>
    </row>
    <row r="270" spans="1:7" ht="20.100000000000001" customHeight="1" x14ac:dyDescent="0.2">
      <c r="A270" s="22"/>
      <c r="B270" s="39"/>
      <c r="C270" s="40"/>
      <c r="D270" s="20"/>
      <c r="E270" s="28" t="str">
        <f>IF(D270="","",LOOKUP(D270,TimeZone!$A$1:$B$25,TimeZone!$B$1:$B$25))</f>
        <v/>
      </c>
      <c r="F270" s="20"/>
      <c r="G270" s="34" t="str">
        <f>IF(F270="","",LOOKUP(F270,TimeZone!$A$1:$B$25,TimeZone!$B$1:$B$25))</f>
        <v/>
      </c>
    </row>
    <row r="271" spans="1:7" ht="20.100000000000001" customHeight="1" x14ac:dyDescent="0.2">
      <c r="A271" s="22"/>
      <c r="B271" s="39"/>
      <c r="C271" s="40"/>
      <c r="D271" s="20"/>
      <c r="E271" s="28" t="str">
        <f>IF(D271="","",LOOKUP(D271,TimeZone!$A$1:$B$25,TimeZone!$B$1:$B$25))</f>
        <v/>
      </c>
      <c r="F271" s="20"/>
      <c r="G271" s="34" t="str">
        <f>IF(F271="","",LOOKUP(F271,TimeZone!$A$1:$B$25,TimeZone!$B$1:$B$25))</f>
        <v/>
      </c>
    </row>
    <row r="272" spans="1:7" ht="20.100000000000001" customHeight="1" x14ac:dyDescent="0.2">
      <c r="A272" s="22"/>
      <c r="B272" s="39"/>
      <c r="C272" s="40"/>
      <c r="D272" s="20"/>
      <c r="E272" s="28" t="str">
        <f>IF(D272="","",LOOKUP(D272,TimeZone!$A$1:$B$25,TimeZone!$B$1:$B$25))</f>
        <v/>
      </c>
      <c r="F272" s="20"/>
      <c r="G272" s="34" t="str">
        <f>IF(F272="","",LOOKUP(F272,TimeZone!$A$1:$B$25,TimeZone!$B$1:$B$25))</f>
        <v/>
      </c>
    </row>
    <row r="273" spans="1:7" ht="20.100000000000001" customHeight="1" x14ac:dyDescent="0.2">
      <c r="A273" s="22"/>
      <c r="B273" s="39"/>
      <c r="C273" s="40"/>
      <c r="D273" s="20"/>
      <c r="E273" s="28" t="str">
        <f>IF(D273="","",LOOKUP(D273,TimeZone!$A$1:$B$25,TimeZone!$B$1:$B$25))</f>
        <v/>
      </c>
      <c r="F273" s="20"/>
      <c r="G273" s="34" t="str">
        <f>IF(F273="","",LOOKUP(F273,TimeZone!$A$1:$B$25,TimeZone!$B$1:$B$25))</f>
        <v/>
      </c>
    </row>
    <row r="274" spans="1:7" ht="20.100000000000001" customHeight="1" x14ac:dyDescent="0.2">
      <c r="A274" s="22"/>
      <c r="B274" s="39"/>
      <c r="C274" s="40"/>
      <c r="D274" s="20"/>
      <c r="E274" s="28" t="str">
        <f>IF(D274="","",LOOKUP(D274,TimeZone!$A$1:$B$25,TimeZone!$B$1:$B$25))</f>
        <v/>
      </c>
      <c r="F274" s="20"/>
      <c r="G274" s="34" t="str">
        <f>IF(F274="","",LOOKUP(F274,TimeZone!$A$1:$B$25,TimeZone!$B$1:$B$25))</f>
        <v/>
      </c>
    </row>
    <row r="275" spans="1:7" ht="20.100000000000001" customHeight="1" x14ac:dyDescent="0.2">
      <c r="A275" s="22"/>
      <c r="B275" s="39"/>
      <c r="C275" s="40"/>
      <c r="D275" s="20"/>
      <c r="E275" s="28" t="str">
        <f>IF(D275="","",LOOKUP(D275,TimeZone!$A$1:$B$25,TimeZone!$B$1:$B$25))</f>
        <v/>
      </c>
      <c r="F275" s="20"/>
      <c r="G275" s="34" t="str">
        <f>IF(F275="","",LOOKUP(F275,TimeZone!$A$1:$B$25,TimeZone!$B$1:$B$25))</f>
        <v/>
      </c>
    </row>
    <row r="276" spans="1:7" ht="20.100000000000001" customHeight="1" x14ac:dyDescent="0.2">
      <c r="A276" s="22"/>
      <c r="B276" s="39"/>
      <c r="C276" s="40"/>
      <c r="D276" s="20"/>
      <c r="E276" s="28" t="str">
        <f>IF(D276="","",LOOKUP(D276,TimeZone!$A$1:$B$25,TimeZone!$B$1:$B$25))</f>
        <v/>
      </c>
      <c r="F276" s="20"/>
      <c r="G276" s="34" t="str">
        <f>IF(F276="","",LOOKUP(F276,TimeZone!$A$1:$B$25,TimeZone!$B$1:$B$25))</f>
        <v/>
      </c>
    </row>
    <row r="277" spans="1:7" ht="20.100000000000001" customHeight="1" x14ac:dyDescent="0.2">
      <c r="A277" s="22"/>
      <c r="B277" s="39"/>
      <c r="C277" s="40"/>
      <c r="D277" s="20"/>
      <c r="E277" s="28" t="str">
        <f>IF(D277="","",LOOKUP(D277,TimeZone!$A$1:$B$25,TimeZone!$B$1:$B$25))</f>
        <v/>
      </c>
      <c r="F277" s="20"/>
      <c r="G277" s="34" t="str">
        <f>IF(F277="","",LOOKUP(F277,TimeZone!$A$1:$B$25,TimeZone!$B$1:$B$25))</f>
        <v/>
      </c>
    </row>
    <row r="278" spans="1:7" ht="20.100000000000001" customHeight="1" x14ac:dyDescent="0.2">
      <c r="A278" s="22"/>
      <c r="B278" s="39"/>
      <c r="C278" s="40"/>
      <c r="D278" s="20"/>
      <c r="E278" s="28" t="str">
        <f>IF(D278="","",LOOKUP(D278,TimeZone!$A$1:$B$25,TimeZone!$B$1:$B$25))</f>
        <v/>
      </c>
      <c r="F278" s="20"/>
      <c r="G278" s="34" t="str">
        <f>IF(F278="","",LOOKUP(F278,TimeZone!$A$1:$B$25,TimeZone!$B$1:$B$25))</f>
        <v/>
      </c>
    </row>
    <row r="279" spans="1:7" ht="20.100000000000001" customHeight="1" x14ac:dyDescent="0.2">
      <c r="A279" s="22"/>
      <c r="B279" s="39"/>
      <c r="C279" s="40"/>
      <c r="D279" s="20"/>
      <c r="E279" s="28" t="str">
        <f>IF(D279="","",LOOKUP(D279,TimeZone!$A$1:$B$25,TimeZone!$B$1:$B$25))</f>
        <v/>
      </c>
      <c r="F279" s="20"/>
      <c r="G279" s="34" t="str">
        <f>IF(F279="","",LOOKUP(F279,TimeZone!$A$1:$B$25,TimeZone!$B$1:$B$25))</f>
        <v/>
      </c>
    </row>
    <row r="280" spans="1:7" ht="20.100000000000001" customHeight="1" x14ac:dyDescent="0.2">
      <c r="A280" s="22"/>
      <c r="B280" s="39"/>
      <c r="C280" s="40"/>
      <c r="D280" s="20"/>
      <c r="E280" s="28" t="str">
        <f>IF(D280="","",LOOKUP(D280,TimeZone!$A$1:$B$25,TimeZone!$B$1:$B$25))</f>
        <v/>
      </c>
      <c r="F280" s="20"/>
      <c r="G280" s="34" t="str">
        <f>IF(F280="","",LOOKUP(F280,TimeZone!$A$1:$B$25,TimeZone!$B$1:$B$25))</f>
        <v/>
      </c>
    </row>
    <row r="281" spans="1:7" ht="20.100000000000001" customHeight="1" x14ac:dyDescent="0.2">
      <c r="A281" s="22"/>
      <c r="B281" s="39"/>
      <c r="C281" s="40"/>
      <c r="D281" s="20"/>
      <c r="E281" s="28" t="str">
        <f>IF(D281="","",LOOKUP(D281,TimeZone!$A$1:$B$25,TimeZone!$B$1:$B$25))</f>
        <v/>
      </c>
      <c r="F281" s="20"/>
      <c r="G281" s="34" t="str">
        <f>IF(F281="","",LOOKUP(F281,TimeZone!$A$1:$B$25,TimeZone!$B$1:$B$25))</f>
        <v/>
      </c>
    </row>
    <row r="282" spans="1:7" ht="20.100000000000001" customHeight="1" x14ac:dyDescent="0.2">
      <c r="A282" s="22"/>
      <c r="B282" s="39"/>
      <c r="C282" s="40"/>
      <c r="D282" s="20"/>
      <c r="E282" s="28" t="str">
        <f>IF(D282="","",LOOKUP(D282,TimeZone!$A$1:$B$25,TimeZone!$B$1:$B$25))</f>
        <v/>
      </c>
      <c r="F282" s="20"/>
      <c r="G282" s="34" t="str">
        <f>IF(F282="","",LOOKUP(F282,TimeZone!$A$1:$B$25,TimeZone!$B$1:$B$25))</f>
        <v/>
      </c>
    </row>
    <row r="283" spans="1:7" ht="20.100000000000001" customHeight="1" x14ac:dyDescent="0.2">
      <c r="A283" s="22"/>
      <c r="B283" s="39"/>
      <c r="C283" s="40"/>
      <c r="D283" s="20"/>
      <c r="E283" s="28" t="str">
        <f>IF(D283="","",LOOKUP(D283,TimeZone!$A$1:$B$25,TimeZone!$B$1:$B$25))</f>
        <v/>
      </c>
      <c r="F283" s="20"/>
      <c r="G283" s="34" t="str">
        <f>IF(F283="","",LOOKUP(F283,TimeZone!$A$1:$B$25,TimeZone!$B$1:$B$25))</f>
        <v/>
      </c>
    </row>
    <row r="284" spans="1:7" ht="20.100000000000001" customHeight="1" x14ac:dyDescent="0.2">
      <c r="A284" s="22"/>
      <c r="B284" s="39"/>
      <c r="C284" s="40"/>
      <c r="D284" s="20"/>
      <c r="E284" s="28" t="str">
        <f>IF(D284="","",LOOKUP(D284,TimeZone!$A$1:$B$25,TimeZone!$B$1:$B$25))</f>
        <v/>
      </c>
      <c r="F284" s="20"/>
      <c r="G284" s="34" t="str">
        <f>IF(F284="","",LOOKUP(F284,TimeZone!$A$1:$B$25,TimeZone!$B$1:$B$25))</f>
        <v/>
      </c>
    </row>
    <row r="285" spans="1:7" ht="20.100000000000001" customHeight="1" x14ac:dyDescent="0.2">
      <c r="A285" s="22"/>
      <c r="B285" s="39"/>
      <c r="C285" s="40"/>
      <c r="D285" s="20"/>
      <c r="E285" s="28" t="str">
        <f>IF(D285="","",LOOKUP(D285,TimeZone!$A$1:$B$25,TimeZone!$B$1:$B$25))</f>
        <v/>
      </c>
      <c r="F285" s="20"/>
      <c r="G285" s="34" t="str">
        <f>IF(F285="","",LOOKUP(F285,TimeZone!$A$1:$B$25,TimeZone!$B$1:$B$25))</f>
        <v/>
      </c>
    </row>
    <row r="286" spans="1:7" ht="20.100000000000001" customHeight="1" x14ac:dyDescent="0.2">
      <c r="A286" s="22"/>
      <c r="B286" s="39"/>
      <c r="C286" s="40"/>
      <c r="D286" s="20"/>
      <c r="E286" s="28" t="str">
        <f>IF(D286="","",LOOKUP(D286,TimeZone!$A$1:$B$25,TimeZone!$B$1:$B$25))</f>
        <v/>
      </c>
      <c r="F286" s="20"/>
      <c r="G286" s="34" t="str">
        <f>IF(F286="","",LOOKUP(F286,TimeZone!$A$1:$B$25,TimeZone!$B$1:$B$25))</f>
        <v/>
      </c>
    </row>
    <row r="287" spans="1:7" ht="20.100000000000001" customHeight="1" x14ac:dyDescent="0.2">
      <c r="A287" s="22"/>
      <c r="B287" s="39"/>
      <c r="C287" s="40"/>
      <c r="D287" s="20"/>
      <c r="E287" s="28" t="str">
        <f>IF(D287="","",LOOKUP(D287,TimeZone!$A$1:$B$25,TimeZone!$B$1:$B$25))</f>
        <v/>
      </c>
      <c r="F287" s="20"/>
      <c r="G287" s="34" t="str">
        <f>IF(F287="","",LOOKUP(F287,TimeZone!$A$1:$B$25,TimeZone!$B$1:$B$25))</f>
        <v/>
      </c>
    </row>
    <row r="288" spans="1:7" ht="20.100000000000001" customHeight="1" x14ac:dyDescent="0.2">
      <c r="A288" s="22"/>
      <c r="B288" s="39"/>
      <c r="C288" s="40"/>
      <c r="D288" s="20"/>
      <c r="E288" s="28" t="str">
        <f>IF(D288="","",LOOKUP(D288,TimeZone!$A$1:$B$25,TimeZone!$B$1:$B$25))</f>
        <v/>
      </c>
      <c r="F288" s="20"/>
      <c r="G288" s="34" t="str">
        <f>IF(F288="","",LOOKUP(F288,TimeZone!$A$1:$B$25,TimeZone!$B$1:$B$25))</f>
        <v/>
      </c>
    </row>
    <row r="289" spans="1:7" ht="20.100000000000001" customHeight="1" x14ac:dyDescent="0.2">
      <c r="A289" s="22"/>
      <c r="B289" s="39"/>
      <c r="C289" s="40"/>
      <c r="D289" s="20"/>
      <c r="E289" s="28" t="str">
        <f>IF(D289="","",LOOKUP(D289,TimeZone!$A$1:$B$25,TimeZone!$B$1:$B$25))</f>
        <v/>
      </c>
      <c r="F289" s="20"/>
      <c r="G289" s="34" t="str">
        <f>IF(F289="","",LOOKUP(F289,TimeZone!$A$1:$B$25,TimeZone!$B$1:$B$25))</f>
        <v/>
      </c>
    </row>
    <row r="290" spans="1:7" ht="20.100000000000001" customHeight="1" x14ac:dyDescent="0.2">
      <c r="A290" s="22"/>
      <c r="B290" s="39"/>
      <c r="C290" s="40"/>
      <c r="D290" s="20"/>
      <c r="E290" s="28" t="str">
        <f>IF(D290="","",LOOKUP(D290,TimeZone!$A$1:$B$25,TimeZone!$B$1:$B$25))</f>
        <v/>
      </c>
      <c r="F290" s="20"/>
      <c r="G290" s="34" t="str">
        <f>IF(F290="","",LOOKUP(F290,TimeZone!$A$1:$B$25,TimeZone!$B$1:$B$25))</f>
        <v/>
      </c>
    </row>
    <row r="291" spans="1:7" ht="20.100000000000001" customHeight="1" x14ac:dyDescent="0.2">
      <c r="A291" s="22"/>
      <c r="B291" s="39"/>
      <c r="C291" s="40"/>
      <c r="D291" s="20"/>
      <c r="E291" s="28" t="str">
        <f>IF(D291="","",LOOKUP(D291,TimeZone!$A$1:$B$25,TimeZone!$B$1:$B$25))</f>
        <v/>
      </c>
      <c r="F291" s="20"/>
      <c r="G291" s="34" t="str">
        <f>IF(F291="","",LOOKUP(F291,TimeZone!$A$1:$B$25,TimeZone!$B$1:$B$25))</f>
        <v/>
      </c>
    </row>
    <row r="292" spans="1:7" ht="20.100000000000001" customHeight="1" x14ac:dyDescent="0.2">
      <c r="A292" s="22"/>
      <c r="B292" s="39"/>
      <c r="C292" s="40"/>
      <c r="D292" s="20"/>
      <c r="E292" s="28" t="str">
        <f>IF(D292="","",LOOKUP(D292,TimeZone!$A$1:$B$25,TimeZone!$B$1:$B$25))</f>
        <v/>
      </c>
      <c r="F292" s="20"/>
      <c r="G292" s="34" t="str">
        <f>IF(F292="","",LOOKUP(F292,TimeZone!$A$1:$B$25,TimeZone!$B$1:$B$25))</f>
        <v/>
      </c>
    </row>
    <row r="293" spans="1:7" ht="20.100000000000001" customHeight="1" x14ac:dyDescent="0.2">
      <c r="A293" s="22"/>
      <c r="B293" s="39"/>
      <c r="C293" s="40"/>
      <c r="D293" s="20"/>
      <c r="E293" s="28" t="str">
        <f>IF(D293="","",LOOKUP(D293,TimeZone!$A$1:$B$25,TimeZone!$B$1:$B$25))</f>
        <v/>
      </c>
      <c r="F293" s="20"/>
      <c r="G293" s="34" t="str">
        <f>IF(F293="","",LOOKUP(F293,TimeZone!$A$1:$B$25,TimeZone!$B$1:$B$25))</f>
        <v/>
      </c>
    </row>
    <row r="294" spans="1:7" ht="20.100000000000001" customHeight="1" x14ac:dyDescent="0.2">
      <c r="A294" s="22"/>
      <c r="B294" s="39"/>
      <c r="C294" s="40"/>
      <c r="D294" s="20"/>
      <c r="E294" s="28" t="str">
        <f>IF(D294="","",LOOKUP(D294,TimeZone!$A$1:$B$25,TimeZone!$B$1:$B$25))</f>
        <v/>
      </c>
      <c r="F294" s="20"/>
      <c r="G294" s="34" t="str">
        <f>IF(F294="","",LOOKUP(F294,TimeZone!$A$1:$B$25,TimeZone!$B$1:$B$25))</f>
        <v/>
      </c>
    </row>
    <row r="295" spans="1:7" ht="20.100000000000001" customHeight="1" x14ac:dyDescent="0.2">
      <c r="A295" s="22"/>
      <c r="B295" s="39"/>
      <c r="C295" s="40"/>
      <c r="D295" s="20"/>
      <c r="E295" s="28" t="str">
        <f>IF(D295="","",LOOKUP(D295,TimeZone!$A$1:$B$25,TimeZone!$B$1:$B$25))</f>
        <v/>
      </c>
      <c r="F295" s="20"/>
      <c r="G295" s="34" t="str">
        <f>IF(F295="","",LOOKUP(F295,TimeZone!$A$1:$B$25,TimeZone!$B$1:$B$25))</f>
        <v/>
      </c>
    </row>
    <row r="296" spans="1:7" ht="20.100000000000001" customHeight="1" x14ac:dyDescent="0.2">
      <c r="A296" s="22"/>
      <c r="B296" s="39"/>
      <c r="C296" s="40"/>
      <c r="D296" s="20"/>
      <c r="E296" s="28" t="str">
        <f>IF(D296="","",LOOKUP(D296,TimeZone!$A$1:$B$25,TimeZone!$B$1:$B$25))</f>
        <v/>
      </c>
      <c r="F296" s="20"/>
      <c r="G296" s="34" t="str">
        <f>IF(F296="","",LOOKUP(F296,TimeZone!$A$1:$B$25,TimeZone!$B$1:$B$25))</f>
        <v/>
      </c>
    </row>
    <row r="297" spans="1:7" ht="20.100000000000001" customHeight="1" x14ac:dyDescent="0.2">
      <c r="A297" s="22"/>
      <c r="B297" s="39"/>
      <c r="C297" s="40"/>
      <c r="D297" s="20"/>
      <c r="E297" s="28" t="str">
        <f>IF(D297="","",LOOKUP(D297,TimeZone!$A$1:$B$25,TimeZone!$B$1:$B$25))</f>
        <v/>
      </c>
      <c r="F297" s="20"/>
      <c r="G297" s="34" t="str">
        <f>IF(F297="","",LOOKUP(F297,TimeZone!$A$1:$B$25,TimeZone!$B$1:$B$25))</f>
        <v/>
      </c>
    </row>
    <row r="298" spans="1:7" ht="20.100000000000001" customHeight="1" x14ac:dyDescent="0.2">
      <c r="A298" s="22"/>
      <c r="B298" s="39"/>
      <c r="C298" s="40"/>
      <c r="D298" s="20"/>
      <c r="E298" s="28" t="str">
        <f>IF(D298="","",LOOKUP(D298,TimeZone!$A$1:$B$25,TimeZone!$B$1:$B$25))</f>
        <v/>
      </c>
      <c r="F298" s="20"/>
      <c r="G298" s="34" t="str">
        <f>IF(F298="","",LOOKUP(F298,TimeZone!$A$1:$B$25,TimeZone!$B$1:$B$25))</f>
        <v/>
      </c>
    </row>
    <row r="299" spans="1:7" ht="20.100000000000001" customHeight="1" x14ac:dyDescent="0.2">
      <c r="A299" s="22"/>
      <c r="B299" s="39"/>
      <c r="C299" s="40"/>
      <c r="D299" s="20"/>
      <c r="E299" s="28" t="str">
        <f>IF(D299="","",LOOKUP(D299,TimeZone!$A$1:$B$25,TimeZone!$B$1:$B$25))</f>
        <v/>
      </c>
      <c r="F299" s="20"/>
      <c r="G299" s="34" t="str">
        <f>IF(F299="","",LOOKUP(F299,TimeZone!$A$1:$B$25,TimeZone!$B$1:$B$25))</f>
        <v/>
      </c>
    </row>
    <row r="300" spans="1:7" ht="20.100000000000001" customHeight="1" x14ac:dyDescent="0.2">
      <c r="A300" s="22"/>
      <c r="B300" s="39"/>
      <c r="C300" s="40"/>
      <c r="D300" s="20"/>
      <c r="E300" s="28" t="str">
        <f>IF(D300="","",LOOKUP(D300,TimeZone!$A$1:$B$25,TimeZone!$B$1:$B$25))</f>
        <v/>
      </c>
      <c r="F300" s="20"/>
      <c r="G300" s="34" t="str">
        <f>IF(F300="","",LOOKUP(F300,TimeZone!$A$1:$B$25,TimeZone!$B$1:$B$25))</f>
        <v/>
      </c>
    </row>
    <row r="301" spans="1:7" ht="20.100000000000001" customHeight="1" x14ac:dyDescent="0.2">
      <c r="A301" s="22"/>
      <c r="B301" s="39"/>
      <c r="C301" s="40"/>
      <c r="D301" s="20"/>
      <c r="E301" s="28" t="str">
        <f>IF(D301="","",LOOKUP(D301,TimeZone!$A$1:$B$25,TimeZone!$B$1:$B$25))</f>
        <v/>
      </c>
      <c r="F301" s="20"/>
      <c r="G301" s="34" t="str">
        <f>IF(F301="","",LOOKUP(F301,TimeZone!$A$1:$B$25,TimeZone!$B$1:$B$25))</f>
        <v/>
      </c>
    </row>
    <row r="302" spans="1:7" ht="20.100000000000001" customHeight="1" x14ac:dyDescent="0.2">
      <c r="A302" s="22"/>
      <c r="B302" s="39"/>
      <c r="C302" s="40"/>
      <c r="D302" s="20"/>
      <c r="E302" s="28" t="str">
        <f>IF(D302="","",LOOKUP(D302,TimeZone!$A$1:$B$25,TimeZone!$B$1:$B$25))</f>
        <v/>
      </c>
      <c r="F302" s="20"/>
      <c r="G302" s="34" t="str">
        <f>IF(F302="","",LOOKUP(F302,TimeZone!$A$1:$B$25,TimeZone!$B$1:$B$25))</f>
        <v/>
      </c>
    </row>
    <row r="303" spans="1:7" ht="20.100000000000001" customHeight="1" x14ac:dyDescent="0.2">
      <c r="A303" s="22"/>
      <c r="B303" s="39"/>
      <c r="C303" s="40"/>
      <c r="D303" s="20"/>
      <c r="E303" s="28" t="str">
        <f>IF(D303="","",LOOKUP(D303,TimeZone!$A$1:$B$25,TimeZone!$B$1:$B$25))</f>
        <v/>
      </c>
      <c r="F303" s="20"/>
      <c r="G303" s="34" t="str">
        <f>IF(F303="","",LOOKUP(F303,TimeZone!$A$1:$B$25,TimeZone!$B$1:$B$25))</f>
        <v/>
      </c>
    </row>
    <row r="304" spans="1:7" ht="20.100000000000001" customHeight="1" x14ac:dyDescent="0.2">
      <c r="A304" s="22"/>
      <c r="B304" s="39"/>
      <c r="C304" s="40"/>
      <c r="D304" s="20"/>
      <c r="E304" s="28" t="str">
        <f>IF(D304="","",LOOKUP(D304,TimeZone!$A$1:$B$25,TimeZone!$B$1:$B$25))</f>
        <v/>
      </c>
      <c r="F304" s="20"/>
      <c r="G304" s="34" t="str">
        <f>IF(F304="","",LOOKUP(F304,TimeZone!$A$1:$B$25,TimeZone!$B$1:$B$25))</f>
        <v/>
      </c>
    </row>
    <row r="305" spans="1:7" ht="20.100000000000001" customHeight="1" x14ac:dyDescent="0.2">
      <c r="A305" s="22"/>
      <c r="B305" s="39"/>
      <c r="C305" s="40"/>
      <c r="D305" s="20"/>
      <c r="E305" s="28" t="str">
        <f>IF(D305="","",LOOKUP(D305,TimeZone!$A$1:$B$25,TimeZone!$B$1:$B$25))</f>
        <v/>
      </c>
      <c r="F305" s="20"/>
      <c r="G305" s="34" t="str">
        <f>IF(F305="","",LOOKUP(F305,TimeZone!$A$1:$B$25,TimeZone!$B$1:$B$25))</f>
        <v/>
      </c>
    </row>
    <row r="306" spans="1:7" ht="20.100000000000001" customHeight="1" x14ac:dyDescent="0.2">
      <c r="A306" s="22"/>
      <c r="B306" s="39"/>
      <c r="C306" s="40"/>
      <c r="D306" s="20"/>
      <c r="E306" s="28" t="str">
        <f>IF(D306="","",LOOKUP(D306,TimeZone!$A$1:$B$25,TimeZone!$B$1:$B$25))</f>
        <v/>
      </c>
      <c r="F306" s="20"/>
      <c r="G306" s="34" t="str">
        <f>IF(F306="","",LOOKUP(F306,TimeZone!$A$1:$B$25,TimeZone!$B$1:$B$25))</f>
        <v/>
      </c>
    </row>
    <row r="307" spans="1:7" ht="20.100000000000001" customHeight="1" x14ac:dyDescent="0.2">
      <c r="A307" s="22"/>
      <c r="B307" s="39"/>
      <c r="C307" s="40"/>
      <c r="D307" s="20"/>
      <c r="E307" s="28" t="str">
        <f>IF(D307="","",LOOKUP(D307,TimeZone!$A$1:$B$25,TimeZone!$B$1:$B$25))</f>
        <v/>
      </c>
      <c r="F307" s="20"/>
      <c r="G307" s="34" t="str">
        <f>IF(F307="","",LOOKUP(F307,TimeZone!$A$1:$B$25,TimeZone!$B$1:$B$25))</f>
        <v/>
      </c>
    </row>
    <row r="308" spans="1:7" ht="20.100000000000001" customHeight="1" x14ac:dyDescent="0.2">
      <c r="A308" s="22"/>
      <c r="B308" s="39"/>
      <c r="C308" s="40"/>
      <c r="D308" s="20"/>
      <c r="E308" s="28" t="str">
        <f>IF(D308="","",LOOKUP(D308,TimeZone!$A$1:$B$25,TimeZone!$B$1:$B$25))</f>
        <v/>
      </c>
      <c r="F308" s="20"/>
      <c r="G308" s="34" t="str">
        <f>IF(F308="","",LOOKUP(F308,TimeZone!$A$1:$B$25,TimeZone!$B$1:$B$25))</f>
        <v/>
      </c>
    </row>
    <row r="309" spans="1:7" ht="20.100000000000001" customHeight="1" x14ac:dyDescent="0.2">
      <c r="A309" s="22"/>
      <c r="B309" s="39"/>
      <c r="C309" s="40"/>
      <c r="D309" s="20"/>
      <c r="E309" s="28" t="str">
        <f>IF(D309="","",LOOKUP(D309,TimeZone!$A$1:$B$25,TimeZone!$B$1:$B$25))</f>
        <v/>
      </c>
      <c r="F309" s="20"/>
      <c r="G309" s="34" t="str">
        <f>IF(F309="","",LOOKUP(F309,TimeZone!$A$1:$B$25,TimeZone!$B$1:$B$25))</f>
        <v/>
      </c>
    </row>
    <row r="310" spans="1:7" ht="20.100000000000001" customHeight="1" x14ac:dyDescent="0.2">
      <c r="A310" s="22"/>
      <c r="B310" s="39"/>
      <c r="C310" s="40"/>
      <c r="D310" s="20"/>
      <c r="E310" s="28" t="str">
        <f>IF(D310="","",LOOKUP(D310,TimeZone!$A$1:$B$25,TimeZone!$B$1:$B$25))</f>
        <v/>
      </c>
      <c r="F310" s="20"/>
      <c r="G310" s="34" t="str">
        <f>IF(F310="","",LOOKUP(F310,TimeZone!$A$1:$B$25,TimeZone!$B$1:$B$25))</f>
        <v/>
      </c>
    </row>
    <row r="311" spans="1:7" ht="20.100000000000001" customHeight="1" x14ac:dyDescent="0.2">
      <c r="A311" s="22"/>
      <c r="B311" s="39"/>
      <c r="C311" s="40"/>
      <c r="D311" s="20"/>
      <c r="E311" s="28" t="str">
        <f>IF(D311="","",LOOKUP(D311,TimeZone!$A$1:$B$25,TimeZone!$B$1:$B$25))</f>
        <v/>
      </c>
      <c r="F311" s="20"/>
      <c r="G311" s="34" t="str">
        <f>IF(F311="","",LOOKUP(F311,TimeZone!$A$1:$B$25,TimeZone!$B$1:$B$25))</f>
        <v/>
      </c>
    </row>
    <row r="312" spans="1:7" ht="20.100000000000001" customHeight="1" x14ac:dyDescent="0.2">
      <c r="A312" s="22"/>
      <c r="B312" s="39"/>
      <c r="C312" s="40"/>
      <c r="D312" s="20"/>
      <c r="E312" s="28" t="str">
        <f>IF(D312="","",LOOKUP(D312,TimeZone!$A$1:$B$25,TimeZone!$B$1:$B$25))</f>
        <v/>
      </c>
      <c r="F312" s="20"/>
      <c r="G312" s="34" t="str">
        <f>IF(F312="","",LOOKUP(F312,TimeZone!$A$1:$B$25,TimeZone!$B$1:$B$25))</f>
        <v/>
      </c>
    </row>
    <row r="313" spans="1:7" ht="20.100000000000001" customHeight="1" x14ac:dyDescent="0.2">
      <c r="A313" s="22"/>
      <c r="B313" s="39"/>
      <c r="C313" s="40"/>
      <c r="D313" s="20"/>
      <c r="E313" s="28" t="str">
        <f>IF(D313="","",LOOKUP(D313,TimeZone!$A$1:$B$25,TimeZone!$B$1:$B$25))</f>
        <v/>
      </c>
      <c r="F313" s="20"/>
      <c r="G313" s="34" t="str">
        <f>IF(F313="","",LOOKUP(F313,TimeZone!$A$1:$B$25,TimeZone!$B$1:$B$25))</f>
        <v/>
      </c>
    </row>
    <row r="314" spans="1:7" ht="20.100000000000001" customHeight="1" x14ac:dyDescent="0.2">
      <c r="A314" s="22"/>
      <c r="B314" s="39"/>
      <c r="C314" s="40"/>
      <c r="D314" s="20"/>
      <c r="E314" s="28" t="str">
        <f>IF(D314="","",LOOKUP(D314,TimeZone!$A$1:$B$25,TimeZone!$B$1:$B$25))</f>
        <v/>
      </c>
      <c r="F314" s="20"/>
      <c r="G314" s="34" t="str">
        <f>IF(F314="","",LOOKUP(F314,TimeZone!$A$1:$B$25,TimeZone!$B$1:$B$25))</f>
        <v/>
      </c>
    </row>
    <row r="315" spans="1:7" ht="20.100000000000001" customHeight="1" x14ac:dyDescent="0.2">
      <c r="A315" s="22"/>
      <c r="B315" s="39"/>
      <c r="C315" s="40"/>
      <c r="D315" s="20"/>
      <c r="E315" s="28" t="str">
        <f>IF(D315="","",LOOKUP(D315,TimeZone!$A$1:$B$25,TimeZone!$B$1:$B$25))</f>
        <v/>
      </c>
      <c r="F315" s="20"/>
      <c r="G315" s="34" t="str">
        <f>IF(F315="","",LOOKUP(F315,TimeZone!$A$1:$B$25,TimeZone!$B$1:$B$25))</f>
        <v/>
      </c>
    </row>
    <row r="316" spans="1:7" ht="20.100000000000001" customHeight="1" x14ac:dyDescent="0.2">
      <c r="A316" s="22"/>
      <c r="B316" s="39"/>
      <c r="C316" s="40"/>
      <c r="D316" s="20"/>
      <c r="E316" s="28" t="str">
        <f>IF(D316="","",LOOKUP(D316,TimeZone!$A$1:$B$25,TimeZone!$B$1:$B$25))</f>
        <v/>
      </c>
      <c r="F316" s="20"/>
      <c r="G316" s="34" t="str">
        <f>IF(F316="","",LOOKUP(F316,TimeZone!$A$1:$B$25,TimeZone!$B$1:$B$25))</f>
        <v/>
      </c>
    </row>
    <row r="317" spans="1:7" ht="20.100000000000001" customHeight="1" x14ac:dyDescent="0.2">
      <c r="A317" s="22"/>
      <c r="B317" s="39"/>
      <c r="C317" s="40"/>
      <c r="D317" s="20"/>
      <c r="E317" s="28" t="str">
        <f>IF(D317="","",LOOKUP(D317,TimeZone!$A$1:$B$25,TimeZone!$B$1:$B$25))</f>
        <v/>
      </c>
      <c r="F317" s="20"/>
      <c r="G317" s="34" t="str">
        <f>IF(F317="","",LOOKUP(F317,TimeZone!$A$1:$B$25,TimeZone!$B$1:$B$25))</f>
        <v/>
      </c>
    </row>
    <row r="318" spans="1:7" ht="20.100000000000001" customHeight="1" x14ac:dyDescent="0.2">
      <c r="A318" s="22"/>
      <c r="B318" s="39"/>
      <c r="C318" s="40"/>
      <c r="D318" s="20"/>
      <c r="E318" s="28" t="str">
        <f>IF(D318="","",LOOKUP(D318,TimeZone!$A$1:$B$25,TimeZone!$B$1:$B$25))</f>
        <v/>
      </c>
      <c r="F318" s="20"/>
      <c r="G318" s="34" t="str">
        <f>IF(F318="","",LOOKUP(F318,TimeZone!$A$1:$B$25,TimeZone!$B$1:$B$25))</f>
        <v/>
      </c>
    </row>
    <row r="319" spans="1:7" ht="20.100000000000001" customHeight="1" x14ac:dyDescent="0.2">
      <c r="A319" s="22"/>
      <c r="B319" s="39"/>
      <c r="C319" s="40"/>
      <c r="D319" s="20"/>
      <c r="E319" s="28" t="str">
        <f>IF(D319="","",LOOKUP(D319,TimeZone!$A$1:$B$25,TimeZone!$B$1:$B$25))</f>
        <v/>
      </c>
      <c r="F319" s="20"/>
      <c r="G319" s="34" t="str">
        <f>IF(F319="","",LOOKUP(F319,TimeZone!$A$1:$B$25,TimeZone!$B$1:$B$25))</f>
        <v/>
      </c>
    </row>
    <row r="320" spans="1:7" ht="20.100000000000001" customHeight="1" x14ac:dyDescent="0.2">
      <c r="A320" s="22"/>
      <c r="B320" s="39"/>
      <c r="C320" s="40"/>
      <c r="D320" s="20"/>
      <c r="E320" s="28" t="str">
        <f>IF(D320="","",LOOKUP(D320,TimeZone!$A$1:$B$25,TimeZone!$B$1:$B$25))</f>
        <v/>
      </c>
      <c r="F320" s="20"/>
      <c r="G320" s="34" t="str">
        <f>IF(F320="","",LOOKUP(F320,TimeZone!$A$1:$B$25,TimeZone!$B$1:$B$25))</f>
        <v/>
      </c>
    </row>
    <row r="321" spans="1:7" ht="20.100000000000001" customHeight="1" x14ac:dyDescent="0.2">
      <c r="A321" s="22"/>
      <c r="B321" s="39"/>
      <c r="C321" s="40"/>
      <c r="D321" s="20"/>
      <c r="E321" s="28" t="str">
        <f>IF(D321="","",LOOKUP(D321,TimeZone!$A$1:$B$25,TimeZone!$B$1:$B$25))</f>
        <v/>
      </c>
      <c r="F321" s="20"/>
      <c r="G321" s="34" t="str">
        <f>IF(F321="","",LOOKUP(F321,TimeZone!$A$1:$B$25,TimeZone!$B$1:$B$25))</f>
        <v/>
      </c>
    </row>
    <row r="322" spans="1:7" ht="20.100000000000001" customHeight="1" x14ac:dyDescent="0.2">
      <c r="A322" s="22"/>
      <c r="B322" s="39"/>
      <c r="C322" s="40"/>
      <c r="D322" s="20"/>
      <c r="E322" s="28" t="str">
        <f>IF(D322="","",LOOKUP(D322,TimeZone!$A$1:$B$25,TimeZone!$B$1:$B$25))</f>
        <v/>
      </c>
      <c r="F322" s="20"/>
      <c r="G322" s="34" t="str">
        <f>IF(F322="","",LOOKUP(F322,TimeZone!$A$1:$B$25,TimeZone!$B$1:$B$25))</f>
        <v/>
      </c>
    </row>
    <row r="323" spans="1:7" ht="20.100000000000001" customHeight="1" x14ac:dyDescent="0.2">
      <c r="A323" s="22"/>
      <c r="B323" s="39"/>
      <c r="C323" s="40"/>
      <c r="D323" s="20"/>
      <c r="E323" s="28" t="str">
        <f>IF(D323="","",LOOKUP(D323,TimeZone!$A$1:$B$25,TimeZone!$B$1:$B$25))</f>
        <v/>
      </c>
      <c r="F323" s="20"/>
      <c r="G323" s="34" t="str">
        <f>IF(F323="","",LOOKUP(F323,TimeZone!$A$1:$B$25,TimeZone!$B$1:$B$25))</f>
        <v/>
      </c>
    </row>
    <row r="324" spans="1:7" ht="20.100000000000001" customHeight="1" x14ac:dyDescent="0.2">
      <c r="A324" s="22"/>
      <c r="B324" s="39"/>
      <c r="C324" s="40"/>
      <c r="D324" s="20"/>
      <c r="E324" s="28" t="str">
        <f>IF(D324="","",LOOKUP(D324,TimeZone!$A$1:$B$25,TimeZone!$B$1:$B$25))</f>
        <v/>
      </c>
      <c r="F324" s="20"/>
      <c r="G324" s="34" t="str">
        <f>IF(F324="","",LOOKUP(F324,TimeZone!$A$1:$B$25,TimeZone!$B$1:$B$25))</f>
        <v/>
      </c>
    </row>
    <row r="325" spans="1:7" ht="20.100000000000001" customHeight="1" x14ac:dyDescent="0.2">
      <c r="A325" s="22"/>
      <c r="B325" s="39"/>
      <c r="C325" s="40"/>
      <c r="D325" s="20"/>
      <c r="E325" s="28" t="str">
        <f>IF(D325="","",LOOKUP(D325,TimeZone!$A$1:$B$25,TimeZone!$B$1:$B$25))</f>
        <v/>
      </c>
      <c r="F325" s="20"/>
      <c r="G325" s="34" t="str">
        <f>IF(F325="","",LOOKUP(F325,TimeZone!$A$1:$B$25,TimeZone!$B$1:$B$25))</f>
        <v/>
      </c>
    </row>
    <row r="326" spans="1:7" ht="20.100000000000001" customHeight="1" x14ac:dyDescent="0.2">
      <c r="A326" s="22"/>
      <c r="B326" s="39"/>
      <c r="C326" s="40"/>
      <c r="D326" s="20"/>
      <c r="E326" s="28" t="str">
        <f>IF(D326="","",LOOKUP(D326,TimeZone!$A$1:$B$25,TimeZone!$B$1:$B$25))</f>
        <v/>
      </c>
      <c r="F326" s="20"/>
      <c r="G326" s="34" t="str">
        <f>IF(F326="","",LOOKUP(F326,TimeZone!$A$1:$B$25,TimeZone!$B$1:$B$25))</f>
        <v/>
      </c>
    </row>
    <row r="327" spans="1:7" ht="20.100000000000001" customHeight="1" x14ac:dyDescent="0.2">
      <c r="A327" s="22"/>
      <c r="B327" s="39"/>
      <c r="C327" s="40"/>
      <c r="D327" s="20"/>
      <c r="E327" s="28" t="str">
        <f>IF(D327="","",LOOKUP(D327,TimeZone!$A$1:$B$25,TimeZone!$B$1:$B$25))</f>
        <v/>
      </c>
      <c r="F327" s="20"/>
      <c r="G327" s="34" t="str">
        <f>IF(F327="","",LOOKUP(F327,TimeZone!$A$1:$B$25,TimeZone!$B$1:$B$25))</f>
        <v/>
      </c>
    </row>
    <row r="328" spans="1:7" ht="20.100000000000001" customHeight="1" x14ac:dyDescent="0.2">
      <c r="A328" s="22"/>
      <c r="B328" s="39"/>
      <c r="C328" s="40"/>
      <c r="D328" s="20"/>
      <c r="E328" s="28" t="str">
        <f>IF(D328="","",LOOKUP(D328,TimeZone!$A$1:$B$25,TimeZone!$B$1:$B$25))</f>
        <v/>
      </c>
      <c r="F328" s="20"/>
      <c r="G328" s="34" t="str">
        <f>IF(F328="","",LOOKUP(F328,TimeZone!$A$1:$B$25,TimeZone!$B$1:$B$25))</f>
        <v/>
      </c>
    </row>
    <row r="329" spans="1:7" ht="20.100000000000001" customHeight="1" x14ac:dyDescent="0.2">
      <c r="A329" s="22"/>
      <c r="B329" s="39"/>
      <c r="C329" s="40"/>
      <c r="D329" s="20"/>
      <c r="E329" s="28" t="str">
        <f>IF(D329="","",LOOKUP(D329,TimeZone!$A$1:$B$25,TimeZone!$B$1:$B$25))</f>
        <v/>
      </c>
      <c r="F329" s="20"/>
      <c r="G329" s="34" t="str">
        <f>IF(F329="","",LOOKUP(F329,TimeZone!$A$1:$B$25,TimeZone!$B$1:$B$25))</f>
        <v/>
      </c>
    </row>
    <row r="330" spans="1:7" ht="20.100000000000001" customHeight="1" x14ac:dyDescent="0.2">
      <c r="A330" s="22"/>
      <c r="B330" s="39"/>
      <c r="C330" s="40"/>
      <c r="D330" s="20"/>
      <c r="E330" s="28" t="str">
        <f>IF(D330="","",LOOKUP(D330,TimeZone!$A$1:$B$25,TimeZone!$B$1:$B$25))</f>
        <v/>
      </c>
      <c r="F330" s="20"/>
      <c r="G330" s="34" t="str">
        <f>IF(F330="","",LOOKUP(F330,TimeZone!$A$1:$B$25,TimeZone!$B$1:$B$25))</f>
        <v/>
      </c>
    </row>
    <row r="331" spans="1:7" ht="20.100000000000001" customHeight="1" x14ac:dyDescent="0.2">
      <c r="A331" s="22"/>
      <c r="B331" s="39"/>
      <c r="C331" s="40"/>
      <c r="D331" s="20"/>
      <c r="E331" s="28" t="str">
        <f>IF(D331="","",LOOKUP(D331,TimeZone!$A$1:$B$25,TimeZone!$B$1:$B$25))</f>
        <v/>
      </c>
      <c r="F331" s="20"/>
      <c r="G331" s="34" t="str">
        <f>IF(F331="","",LOOKUP(F331,TimeZone!$A$1:$B$25,TimeZone!$B$1:$B$25))</f>
        <v/>
      </c>
    </row>
    <row r="332" spans="1:7" ht="20.100000000000001" customHeight="1" x14ac:dyDescent="0.2">
      <c r="A332" s="22"/>
      <c r="B332" s="39"/>
      <c r="C332" s="40"/>
      <c r="D332" s="20"/>
      <c r="E332" s="28" t="str">
        <f>IF(D332="","",LOOKUP(D332,TimeZone!$A$1:$B$25,TimeZone!$B$1:$B$25))</f>
        <v/>
      </c>
      <c r="F332" s="20"/>
      <c r="G332" s="34" t="str">
        <f>IF(F332="","",LOOKUP(F332,TimeZone!$A$1:$B$25,TimeZone!$B$1:$B$25))</f>
        <v/>
      </c>
    </row>
    <row r="333" spans="1:7" ht="20.100000000000001" customHeight="1" x14ac:dyDescent="0.2">
      <c r="A333" s="22"/>
      <c r="B333" s="39"/>
      <c r="C333" s="40"/>
      <c r="D333" s="20"/>
      <c r="E333" s="28" t="str">
        <f>IF(D333="","",LOOKUP(D333,TimeZone!$A$1:$B$25,TimeZone!$B$1:$B$25))</f>
        <v/>
      </c>
      <c r="F333" s="20"/>
      <c r="G333" s="34" t="str">
        <f>IF(F333="","",LOOKUP(F333,TimeZone!$A$1:$B$25,TimeZone!$B$1:$B$25))</f>
        <v/>
      </c>
    </row>
    <row r="334" spans="1:7" ht="20.100000000000001" customHeight="1" x14ac:dyDescent="0.2">
      <c r="A334" s="22"/>
      <c r="B334" s="39"/>
      <c r="C334" s="40"/>
      <c r="D334" s="20"/>
      <c r="E334" s="28" t="str">
        <f>IF(D334="","",LOOKUP(D334,TimeZone!$A$1:$B$25,TimeZone!$B$1:$B$25))</f>
        <v/>
      </c>
      <c r="F334" s="20"/>
      <c r="G334" s="34" t="str">
        <f>IF(F334="","",LOOKUP(F334,TimeZone!$A$1:$B$25,TimeZone!$B$1:$B$25))</f>
        <v/>
      </c>
    </row>
    <row r="335" spans="1:7" ht="20.100000000000001" customHeight="1" x14ac:dyDescent="0.2">
      <c r="A335" s="22"/>
      <c r="B335" s="39"/>
      <c r="C335" s="40"/>
      <c r="D335" s="20"/>
      <c r="E335" s="28" t="str">
        <f>IF(D335="","",LOOKUP(D335,TimeZone!$A$1:$B$25,TimeZone!$B$1:$B$25))</f>
        <v/>
      </c>
      <c r="F335" s="20"/>
      <c r="G335" s="34" t="str">
        <f>IF(F335="","",LOOKUP(F335,TimeZone!$A$1:$B$25,TimeZone!$B$1:$B$25))</f>
        <v/>
      </c>
    </row>
    <row r="336" spans="1:7" ht="20.100000000000001" customHeight="1" x14ac:dyDescent="0.2">
      <c r="A336" s="22"/>
      <c r="B336" s="39"/>
      <c r="C336" s="40"/>
      <c r="D336" s="20"/>
      <c r="E336" s="28" t="str">
        <f>IF(D336="","",LOOKUP(D336,TimeZone!$A$1:$B$25,TimeZone!$B$1:$B$25))</f>
        <v/>
      </c>
      <c r="F336" s="20"/>
      <c r="G336" s="34" t="str">
        <f>IF(F336="","",LOOKUP(F336,TimeZone!$A$1:$B$25,TimeZone!$B$1:$B$25))</f>
        <v/>
      </c>
    </row>
    <row r="337" spans="1:7" ht="20.100000000000001" customHeight="1" x14ac:dyDescent="0.2">
      <c r="A337" s="22"/>
      <c r="B337" s="39"/>
      <c r="C337" s="40"/>
      <c r="D337" s="20"/>
      <c r="E337" s="28" t="str">
        <f>IF(D337="","",LOOKUP(D337,TimeZone!$A$1:$B$25,TimeZone!$B$1:$B$25))</f>
        <v/>
      </c>
      <c r="F337" s="20"/>
      <c r="G337" s="34" t="str">
        <f>IF(F337="","",LOOKUP(F337,TimeZone!$A$1:$B$25,TimeZone!$B$1:$B$25))</f>
        <v/>
      </c>
    </row>
    <row r="338" spans="1:7" ht="20.100000000000001" customHeight="1" x14ac:dyDescent="0.2">
      <c r="A338" s="22"/>
      <c r="B338" s="39"/>
      <c r="C338" s="40"/>
      <c r="D338" s="20"/>
      <c r="E338" s="28" t="str">
        <f>IF(D338="","",LOOKUP(D338,TimeZone!$A$1:$B$25,TimeZone!$B$1:$B$25))</f>
        <v/>
      </c>
      <c r="F338" s="20"/>
      <c r="G338" s="34" t="str">
        <f>IF(F338="","",LOOKUP(F338,TimeZone!$A$1:$B$25,TimeZone!$B$1:$B$25))</f>
        <v/>
      </c>
    </row>
    <row r="339" spans="1:7" ht="20.100000000000001" customHeight="1" x14ac:dyDescent="0.2">
      <c r="A339" s="22"/>
      <c r="B339" s="39"/>
      <c r="C339" s="40"/>
      <c r="D339" s="20"/>
      <c r="E339" s="28" t="str">
        <f>IF(D339="","",LOOKUP(D339,TimeZone!$A$1:$B$25,TimeZone!$B$1:$B$25))</f>
        <v/>
      </c>
      <c r="F339" s="20"/>
      <c r="G339" s="34" t="str">
        <f>IF(F339="","",LOOKUP(F339,TimeZone!$A$1:$B$25,TimeZone!$B$1:$B$25))</f>
        <v/>
      </c>
    </row>
    <row r="340" spans="1:7" ht="20.100000000000001" customHeight="1" x14ac:dyDescent="0.2">
      <c r="A340" s="22"/>
      <c r="B340" s="39"/>
      <c r="C340" s="40"/>
      <c r="D340" s="20"/>
      <c r="E340" s="28" t="str">
        <f>IF(D340="","",LOOKUP(D340,TimeZone!$A$1:$B$25,TimeZone!$B$1:$B$25))</f>
        <v/>
      </c>
      <c r="F340" s="20"/>
      <c r="G340" s="34" t="str">
        <f>IF(F340="","",LOOKUP(F340,TimeZone!$A$1:$B$25,TimeZone!$B$1:$B$25))</f>
        <v/>
      </c>
    </row>
    <row r="341" spans="1:7" ht="20.100000000000001" customHeight="1" x14ac:dyDescent="0.2">
      <c r="A341" s="22"/>
      <c r="B341" s="39"/>
      <c r="C341" s="40"/>
      <c r="D341" s="20"/>
      <c r="E341" s="28" t="str">
        <f>IF(D341="","",LOOKUP(D341,TimeZone!$A$1:$B$25,TimeZone!$B$1:$B$25))</f>
        <v/>
      </c>
      <c r="F341" s="20"/>
      <c r="G341" s="34" t="str">
        <f>IF(F341="","",LOOKUP(F341,TimeZone!$A$1:$B$25,TimeZone!$B$1:$B$25))</f>
        <v/>
      </c>
    </row>
    <row r="342" spans="1:7" ht="20.100000000000001" customHeight="1" x14ac:dyDescent="0.2">
      <c r="A342" s="22"/>
      <c r="B342" s="39"/>
      <c r="C342" s="40"/>
      <c r="D342" s="20"/>
      <c r="E342" s="28" t="str">
        <f>IF(D342="","",LOOKUP(D342,TimeZone!$A$1:$B$25,TimeZone!$B$1:$B$25))</f>
        <v/>
      </c>
      <c r="F342" s="20"/>
      <c r="G342" s="34" t="str">
        <f>IF(F342="","",LOOKUP(F342,TimeZone!$A$1:$B$25,TimeZone!$B$1:$B$25))</f>
        <v/>
      </c>
    </row>
    <row r="343" spans="1:7" ht="20.100000000000001" customHeight="1" x14ac:dyDescent="0.2">
      <c r="A343" s="22"/>
      <c r="B343" s="39"/>
      <c r="C343" s="40"/>
      <c r="D343" s="20"/>
      <c r="E343" s="28" t="str">
        <f>IF(D343="","",LOOKUP(D343,TimeZone!$A$1:$B$25,TimeZone!$B$1:$B$25))</f>
        <v/>
      </c>
      <c r="F343" s="20"/>
      <c r="G343" s="34" t="str">
        <f>IF(F343="","",LOOKUP(F343,TimeZone!$A$1:$B$25,TimeZone!$B$1:$B$25))</f>
        <v/>
      </c>
    </row>
    <row r="344" spans="1:7" ht="20.100000000000001" customHeight="1" x14ac:dyDescent="0.2">
      <c r="A344" s="22"/>
      <c r="B344" s="39"/>
      <c r="C344" s="40"/>
      <c r="D344" s="20"/>
      <c r="E344" s="28" t="str">
        <f>IF(D344="","",LOOKUP(D344,TimeZone!$A$1:$B$25,TimeZone!$B$1:$B$25))</f>
        <v/>
      </c>
      <c r="F344" s="20"/>
      <c r="G344" s="34" t="str">
        <f>IF(F344="","",LOOKUP(F344,TimeZone!$A$1:$B$25,TimeZone!$B$1:$B$25))</f>
        <v/>
      </c>
    </row>
    <row r="345" spans="1:7" ht="20.100000000000001" customHeight="1" x14ac:dyDescent="0.2">
      <c r="A345" s="22"/>
      <c r="B345" s="39"/>
      <c r="C345" s="40"/>
      <c r="D345" s="20"/>
      <c r="E345" s="28" t="str">
        <f>IF(D345="","",LOOKUP(D345,TimeZone!$A$1:$B$25,TimeZone!$B$1:$B$25))</f>
        <v/>
      </c>
      <c r="F345" s="20"/>
      <c r="G345" s="34" t="str">
        <f>IF(F345="","",LOOKUP(F345,TimeZone!$A$1:$B$25,TimeZone!$B$1:$B$25))</f>
        <v/>
      </c>
    </row>
    <row r="346" spans="1:7" ht="20.100000000000001" customHeight="1" x14ac:dyDescent="0.2">
      <c r="A346" s="22"/>
      <c r="B346" s="39"/>
      <c r="C346" s="40"/>
      <c r="D346" s="20"/>
      <c r="E346" s="28" t="str">
        <f>IF(D346="","",LOOKUP(D346,TimeZone!$A$1:$B$25,TimeZone!$B$1:$B$25))</f>
        <v/>
      </c>
      <c r="F346" s="20"/>
      <c r="G346" s="34" t="str">
        <f>IF(F346="","",LOOKUP(F346,TimeZone!$A$1:$B$25,TimeZone!$B$1:$B$25))</f>
        <v/>
      </c>
    </row>
    <row r="347" spans="1:7" ht="20.100000000000001" customHeight="1" x14ac:dyDescent="0.2">
      <c r="A347" s="22"/>
      <c r="B347" s="39"/>
      <c r="C347" s="40"/>
      <c r="D347" s="20"/>
      <c r="E347" s="28" t="str">
        <f>IF(D347="","",LOOKUP(D347,TimeZone!$A$1:$B$25,TimeZone!$B$1:$B$25))</f>
        <v/>
      </c>
      <c r="F347" s="20"/>
      <c r="G347" s="34" t="str">
        <f>IF(F347="","",LOOKUP(F347,TimeZone!$A$1:$B$25,TimeZone!$B$1:$B$25))</f>
        <v/>
      </c>
    </row>
    <row r="348" spans="1:7" ht="20.100000000000001" customHeight="1" x14ac:dyDescent="0.2">
      <c r="A348" s="22"/>
      <c r="B348" s="39"/>
      <c r="C348" s="40"/>
      <c r="D348" s="20"/>
      <c r="E348" s="28" t="str">
        <f>IF(D348="","",LOOKUP(D348,TimeZone!$A$1:$B$25,TimeZone!$B$1:$B$25))</f>
        <v/>
      </c>
      <c r="F348" s="20"/>
      <c r="G348" s="34" t="str">
        <f>IF(F348="","",LOOKUP(F348,TimeZone!$A$1:$B$25,TimeZone!$B$1:$B$25))</f>
        <v/>
      </c>
    </row>
    <row r="349" spans="1:7" ht="20.100000000000001" customHeight="1" x14ac:dyDescent="0.2">
      <c r="A349" s="22"/>
      <c r="B349" s="39"/>
      <c r="C349" s="40"/>
      <c r="D349" s="20"/>
      <c r="E349" s="28" t="str">
        <f>IF(D349="","",LOOKUP(D349,TimeZone!$A$1:$B$25,TimeZone!$B$1:$B$25))</f>
        <v/>
      </c>
      <c r="F349" s="20"/>
      <c r="G349" s="34" t="str">
        <f>IF(F349="","",LOOKUP(F349,TimeZone!$A$1:$B$25,TimeZone!$B$1:$B$25))</f>
        <v/>
      </c>
    </row>
    <row r="350" spans="1:7" ht="20.100000000000001" customHeight="1" x14ac:dyDescent="0.2">
      <c r="A350" s="22"/>
      <c r="B350" s="39"/>
      <c r="C350" s="40"/>
      <c r="D350" s="20"/>
      <c r="E350" s="28" t="str">
        <f>IF(D350="","",LOOKUP(D350,TimeZone!$A$1:$B$25,TimeZone!$B$1:$B$25))</f>
        <v/>
      </c>
      <c r="F350" s="20"/>
      <c r="G350" s="34" t="str">
        <f>IF(F350="","",LOOKUP(F350,TimeZone!$A$1:$B$25,TimeZone!$B$1:$B$25))</f>
        <v/>
      </c>
    </row>
    <row r="351" spans="1:7" ht="20.100000000000001" customHeight="1" x14ac:dyDescent="0.2">
      <c r="A351" s="22"/>
      <c r="B351" s="39"/>
      <c r="C351" s="40"/>
      <c r="D351" s="20"/>
      <c r="E351" s="28" t="str">
        <f>IF(D351="","",LOOKUP(D351,TimeZone!$A$1:$B$25,TimeZone!$B$1:$B$25))</f>
        <v/>
      </c>
      <c r="F351" s="20"/>
      <c r="G351" s="34" t="str">
        <f>IF(F351="","",LOOKUP(F351,TimeZone!$A$1:$B$25,TimeZone!$B$1:$B$25))</f>
        <v/>
      </c>
    </row>
    <row r="352" spans="1:7" ht="20.100000000000001" customHeight="1" x14ac:dyDescent="0.2">
      <c r="A352" s="22"/>
      <c r="B352" s="39"/>
      <c r="C352" s="40"/>
      <c r="D352" s="20"/>
      <c r="E352" s="28" t="str">
        <f>IF(D352="","",LOOKUP(D352,TimeZone!$A$1:$B$25,TimeZone!$B$1:$B$25))</f>
        <v/>
      </c>
      <c r="F352" s="20"/>
      <c r="G352" s="34" t="str">
        <f>IF(F352="","",LOOKUP(F352,TimeZone!$A$1:$B$25,TimeZone!$B$1:$B$25))</f>
        <v/>
      </c>
    </row>
    <row r="353" spans="1:7" ht="20.100000000000001" customHeight="1" x14ac:dyDescent="0.2">
      <c r="A353" s="22"/>
      <c r="B353" s="39"/>
      <c r="C353" s="40"/>
      <c r="D353" s="20"/>
      <c r="E353" s="28" t="str">
        <f>IF(D353="","",LOOKUP(D353,TimeZone!$A$1:$B$25,TimeZone!$B$1:$B$25))</f>
        <v/>
      </c>
      <c r="F353" s="20"/>
      <c r="G353" s="34" t="str">
        <f>IF(F353="","",LOOKUP(F353,TimeZone!$A$1:$B$25,TimeZone!$B$1:$B$25))</f>
        <v/>
      </c>
    </row>
    <row r="354" spans="1:7" ht="20.100000000000001" customHeight="1" x14ac:dyDescent="0.2">
      <c r="A354" s="22"/>
      <c r="B354" s="39"/>
      <c r="C354" s="40"/>
      <c r="D354" s="20"/>
      <c r="E354" s="28" t="str">
        <f>IF(D354="","",LOOKUP(D354,TimeZone!$A$1:$B$25,TimeZone!$B$1:$B$25))</f>
        <v/>
      </c>
      <c r="F354" s="20"/>
      <c r="G354" s="34" t="str">
        <f>IF(F354="","",LOOKUP(F354,TimeZone!$A$1:$B$25,TimeZone!$B$1:$B$25))</f>
        <v/>
      </c>
    </row>
    <row r="355" spans="1:7" ht="20.100000000000001" customHeight="1" x14ac:dyDescent="0.2">
      <c r="A355" s="22"/>
      <c r="B355" s="39"/>
      <c r="C355" s="40"/>
      <c r="D355" s="20"/>
      <c r="E355" s="28" t="str">
        <f>IF(D355="","",LOOKUP(D355,TimeZone!$A$1:$B$25,TimeZone!$B$1:$B$25))</f>
        <v/>
      </c>
      <c r="F355" s="20"/>
      <c r="G355" s="34" t="str">
        <f>IF(F355="","",LOOKUP(F355,TimeZone!$A$1:$B$25,TimeZone!$B$1:$B$25))</f>
        <v/>
      </c>
    </row>
    <row r="356" spans="1:7" ht="20.100000000000001" customHeight="1" x14ac:dyDescent="0.2">
      <c r="A356" s="22"/>
      <c r="B356" s="39"/>
      <c r="C356" s="40"/>
      <c r="D356" s="20"/>
      <c r="E356" s="28" t="str">
        <f>IF(D356="","",LOOKUP(D356,TimeZone!$A$1:$B$25,TimeZone!$B$1:$B$25))</f>
        <v/>
      </c>
      <c r="F356" s="20"/>
      <c r="G356" s="34" t="str">
        <f>IF(F356="","",LOOKUP(F356,TimeZone!$A$1:$B$25,TimeZone!$B$1:$B$25))</f>
        <v/>
      </c>
    </row>
    <row r="357" spans="1:7" ht="20.100000000000001" customHeight="1" x14ac:dyDescent="0.2">
      <c r="A357" s="22"/>
      <c r="B357" s="39"/>
      <c r="C357" s="40"/>
      <c r="D357" s="20"/>
      <c r="E357" s="28" t="str">
        <f>IF(D357="","",LOOKUP(D357,TimeZone!$A$1:$B$25,TimeZone!$B$1:$B$25))</f>
        <v/>
      </c>
      <c r="F357" s="20"/>
      <c r="G357" s="34" t="str">
        <f>IF(F357="","",LOOKUP(F357,TimeZone!$A$1:$B$25,TimeZone!$B$1:$B$25))</f>
        <v/>
      </c>
    </row>
    <row r="358" spans="1:7" ht="20.100000000000001" customHeight="1" x14ac:dyDescent="0.2">
      <c r="A358" s="22"/>
      <c r="B358" s="39"/>
      <c r="C358" s="40"/>
      <c r="D358" s="20"/>
      <c r="E358" s="28" t="str">
        <f>IF(D358="","",LOOKUP(D358,TimeZone!$A$1:$B$25,TimeZone!$B$1:$B$25))</f>
        <v/>
      </c>
      <c r="F358" s="20"/>
      <c r="G358" s="34" t="str">
        <f>IF(F358="","",LOOKUP(F358,TimeZone!$A$1:$B$25,TimeZone!$B$1:$B$25))</f>
        <v/>
      </c>
    </row>
    <row r="359" spans="1:7" ht="20.100000000000001" customHeight="1" x14ac:dyDescent="0.2">
      <c r="A359" s="22"/>
      <c r="B359" s="39"/>
      <c r="C359" s="40"/>
      <c r="D359" s="20"/>
      <c r="E359" s="28" t="str">
        <f>IF(D359="","",LOOKUP(D359,TimeZone!$A$1:$B$25,TimeZone!$B$1:$B$25))</f>
        <v/>
      </c>
      <c r="F359" s="20"/>
      <c r="G359" s="34" t="str">
        <f>IF(F359="","",LOOKUP(F359,TimeZone!$A$1:$B$25,TimeZone!$B$1:$B$25))</f>
        <v/>
      </c>
    </row>
    <row r="360" spans="1:7" ht="20.100000000000001" customHeight="1" x14ac:dyDescent="0.2">
      <c r="A360" s="22"/>
      <c r="B360" s="39"/>
      <c r="C360" s="40"/>
      <c r="D360" s="20"/>
      <c r="E360" s="28" t="str">
        <f>IF(D360="","",LOOKUP(D360,TimeZone!$A$1:$B$25,TimeZone!$B$1:$B$25))</f>
        <v/>
      </c>
      <c r="F360" s="20"/>
      <c r="G360" s="34" t="str">
        <f>IF(F360="","",LOOKUP(F360,TimeZone!$A$1:$B$25,TimeZone!$B$1:$B$25))</f>
        <v/>
      </c>
    </row>
    <row r="361" spans="1:7" ht="20.100000000000001" customHeight="1" x14ac:dyDescent="0.2">
      <c r="A361" s="22"/>
      <c r="B361" s="39"/>
      <c r="C361" s="40"/>
      <c r="D361" s="20"/>
      <c r="E361" s="28" t="str">
        <f>IF(D361="","",LOOKUP(D361,TimeZone!$A$1:$B$25,TimeZone!$B$1:$B$25))</f>
        <v/>
      </c>
      <c r="F361" s="20"/>
      <c r="G361" s="34" t="str">
        <f>IF(F361="","",LOOKUP(F361,TimeZone!$A$1:$B$25,TimeZone!$B$1:$B$25))</f>
        <v/>
      </c>
    </row>
    <row r="362" spans="1:7" ht="20.100000000000001" customHeight="1" x14ac:dyDescent="0.2">
      <c r="A362" s="22"/>
      <c r="B362" s="39"/>
      <c r="C362" s="40"/>
      <c r="D362" s="20"/>
      <c r="E362" s="28" t="str">
        <f>IF(D362="","",LOOKUP(D362,TimeZone!$A$1:$B$25,TimeZone!$B$1:$B$25))</f>
        <v/>
      </c>
      <c r="F362" s="20"/>
      <c r="G362" s="34" t="str">
        <f>IF(F362="","",LOOKUP(F362,TimeZone!$A$1:$B$25,TimeZone!$B$1:$B$25))</f>
        <v/>
      </c>
    </row>
    <row r="363" spans="1:7" ht="20.100000000000001" customHeight="1" x14ac:dyDescent="0.2">
      <c r="A363" s="22"/>
      <c r="B363" s="39"/>
      <c r="C363" s="40"/>
      <c r="D363" s="20"/>
      <c r="E363" s="28" t="str">
        <f>IF(D363="","",LOOKUP(D363,TimeZone!$A$1:$B$25,TimeZone!$B$1:$B$25))</f>
        <v/>
      </c>
      <c r="F363" s="20"/>
      <c r="G363" s="34" t="str">
        <f>IF(F363="","",LOOKUP(F363,TimeZone!$A$1:$B$25,TimeZone!$B$1:$B$25))</f>
        <v/>
      </c>
    </row>
    <row r="364" spans="1:7" ht="20.100000000000001" customHeight="1" x14ac:dyDescent="0.2">
      <c r="A364" s="22"/>
      <c r="B364" s="39"/>
      <c r="C364" s="40"/>
      <c r="D364" s="20"/>
      <c r="E364" s="28" t="str">
        <f>IF(D364="","",LOOKUP(D364,TimeZone!$A$1:$B$25,TimeZone!$B$1:$B$25))</f>
        <v/>
      </c>
      <c r="F364" s="20"/>
      <c r="G364" s="34" t="str">
        <f>IF(F364="","",LOOKUP(F364,TimeZone!$A$1:$B$25,TimeZone!$B$1:$B$25))</f>
        <v/>
      </c>
    </row>
    <row r="365" spans="1:7" ht="20.100000000000001" customHeight="1" x14ac:dyDescent="0.2">
      <c r="A365" s="22"/>
      <c r="B365" s="39"/>
      <c r="C365" s="40"/>
      <c r="D365" s="20"/>
      <c r="E365" s="28" t="str">
        <f>IF(D365="","",LOOKUP(D365,TimeZone!$A$1:$B$25,TimeZone!$B$1:$B$25))</f>
        <v/>
      </c>
      <c r="F365" s="20"/>
      <c r="G365" s="34" t="str">
        <f>IF(F365="","",LOOKUP(F365,TimeZone!$A$1:$B$25,TimeZone!$B$1:$B$25))</f>
        <v/>
      </c>
    </row>
    <row r="366" spans="1:7" ht="20.100000000000001" customHeight="1" x14ac:dyDescent="0.2">
      <c r="A366" s="22"/>
      <c r="B366" s="39"/>
      <c r="C366" s="40"/>
      <c r="D366" s="20"/>
      <c r="E366" s="28" t="str">
        <f>IF(D366="","",LOOKUP(D366,TimeZone!$A$1:$B$25,TimeZone!$B$1:$B$25))</f>
        <v/>
      </c>
      <c r="F366" s="20"/>
      <c r="G366" s="34" t="str">
        <f>IF(F366="","",LOOKUP(F366,TimeZone!$A$1:$B$25,TimeZone!$B$1:$B$25))</f>
        <v/>
      </c>
    </row>
    <row r="367" spans="1:7" ht="20.100000000000001" customHeight="1" x14ac:dyDescent="0.2">
      <c r="A367" s="22"/>
      <c r="B367" s="39"/>
      <c r="C367" s="40"/>
      <c r="D367" s="20"/>
      <c r="E367" s="28" t="str">
        <f>IF(D367="","",LOOKUP(D367,TimeZone!$A$1:$B$25,TimeZone!$B$1:$B$25))</f>
        <v/>
      </c>
      <c r="F367" s="20"/>
      <c r="G367" s="34" t="str">
        <f>IF(F367="","",LOOKUP(F367,TimeZone!$A$1:$B$25,TimeZone!$B$1:$B$25))</f>
        <v/>
      </c>
    </row>
    <row r="368" spans="1:7" ht="20.100000000000001" customHeight="1" x14ac:dyDescent="0.2">
      <c r="A368" s="22"/>
      <c r="B368" s="39"/>
      <c r="C368" s="40"/>
      <c r="D368" s="20"/>
      <c r="E368" s="28" t="str">
        <f>IF(D368="","",LOOKUP(D368,TimeZone!$A$1:$B$25,TimeZone!$B$1:$B$25))</f>
        <v/>
      </c>
      <c r="F368" s="20"/>
      <c r="G368" s="34" t="str">
        <f>IF(F368="","",LOOKUP(F368,TimeZone!$A$1:$B$25,TimeZone!$B$1:$B$25))</f>
        <v/>
      </c>
    </row>
    <row r="369" spans="1:7" ht="20.100000000000001" customHeight="1" x14ac:dyDescent="0.2">
      <c r="A369" s="22"/>
      <c r="B369" s="39"/>
      <c r="C369" s="40"/>
      <c r="D369" s="20"/>
      <c r="E369" s="28" t="str">
        <f>IF(D369="","",LOOKUP(D369,TimeZone!$A$1:$B$25,TimeZone!$B$1:$B$25))</f>
        <v/>
      </c>
      <c r="F369" s="20"/>
      <c r="G369" s="34" t="str">
        <f>IF(F369="","",LOOKUP(F369,TimeZone!$A$1:$B$25,TimeZone!$B$1:$B$25))</f>
        <v/>
      </c>
    </row>
    <row r="370" spans="1:7" ht="20.100000000000001" customHeight="1" x14ac:dyDescent="0.2">
      <c r="A370" s="22"/>
      <c r="B370" s="39"/>
      <c r="C370" s="40"/>
      <c r="D370" s="20"/>
      <c r="E370" s="28" t="str">
        <f>IF(D370="","",LOOKUP(D370,TimeZone!$A$1:$B$25,TimeZone!$B$1:$B$25))</f>
        <v/>
      </c>
      <c r="F370" s="20"/>
      <c r="G370" s="34" t="str">
        <f>IF(F370="","",LOOKUP(F370,TimeZone!$A$1:$B$25,TimeZone!$B$1:$B$25))</f>
        <v/>
      </c>
    </row>
    <row r="371" spans="1:7" ht="20.100000000000001" customHeight="1" x14ac:dyDescent="0.2">
      <c r="A371" s="22"/>
      <c r="B371" s="39"/>
      <c r="C371" s="40"/>
      <c r="D371" s="20"/>
      <c r="E371" s="28" t="str">
        <f>IF(D371="","",LOOKUP(D371,TimeZone!$A$1:$B$25,TimeZone!$B$1:$B$25))</f>
        <v/>
      </c>
      <c r="F371" s="20"/>
      <c r="G371" s="34" t="str">
        <f>IF(F371="","",LOOKUP(F371,TimeZone!$A$1:$B$25,TimeZone!$B$1:$B$25))</f>
        <v/>
      </c>
    </row>
    <row r="372" spans="1:7" ht="20.100000000000001" customHeight="1" x14ac:dyDescent="0.2">
      <c r="A372" s="22"/>
      <c r="B372" s="39"/>
      <c r="C372" s="40"/>
      <c r="D372" s="20"/>
      <c r="E372" s="28" t="str">
        <f>IF(D372="","",LOOKUP(D372,TimeZone!$A$1:$B$25,TimeZone!$B$1:$B$25))</f>
        <v/>
      </c>
      <c r="F372" s="20"/>
      <c r="G372" s="34" t="str">
        <f>IF(F372="","",LOOKUP(F372,TimeZone!$A$1:$B$25,TimeZone!$B$1:$B$25))</f>
        <v/>
      </c>
    </row>
    <row r="373" spans="1:7" ht="20.100000000000001" customHeight="1" x14ac:dyDescent="0.2">
      <c r="A373" s="22"/>
      <c r="B373" s="39"/>
      <c r="C373" s="40"/>
      <c r="D373" s="20"/>
      <c r="E373" s="28" t="str">
        <f>IF(D373="","",LOOKUP(D373,TimeZone!$A$1:$B$25,TimeZone!$B$1:$B$25))</f>
        <v/>
      </c>
      <c r="F373" s="20"/>
      <c r="G373" s="34" t="str">
        <f>IF(F373="","",LOOKUP(F373,TimeZone!$A$1:$B$25,TimeZone!$B$1:$B$25))</f>
        <v/>
      </c>
    </row>
    <row r="374" spans="1:7" ht="20.100000000000001" customHeight="1" x14ac:dyDescent="0.2">
      <c r="A374" s="22"/>
      <c r="B374" s="39"/>
      <c r="C374" s="40"/>
      <c r="D374" s="20"/>
      <c r="E374" s="28" t="str">
        <f>IF(D374="","",LOOKUP(D374,TimeZone!$A$1:$B$25,TimeZone!$B$1:$B$25))</f>
        <v/>
      </c>
      <c r="F374" s="20"/>
      <c r="G374" s="34" t="str">
        <f>IF(F374="","",LOOKUP(F374,TimeZone!$A$1:$B$25,TimeZone!$B$1:$B$25))</f>
        <v/>
      </c>
    </row>
    <row r="375" spans="1:7" ht="20.100000000000001" customHeight="1" x14ac:dyDescent="0.2">
      <c r="A375" s="22"/>
      <c r="B375" s="39"/>
      <c r="C375" s="40"/>
      <c r="D375" s="20"/>
      <c r="E375" s="28" t="str">
        <f>IF(D375="","",LOOKUP(D375,TimeZone!$A$1:$B$25,TimeZone!$B$1:$B$25))</f>
        <v/>
      </c>
      <c r="F375" s="20"/>
      <c r="G375" s="34" t="str">
        <f>IF(F375="","",LOOKUP(F375,TimeZone!$A$1:$B$25,TimeZone!$B$1:$B$25))</f>
        <v/>
      </c>
    </row>
    <row r="376" spans="1:7" ht="20.100000000000001" customHeight="1" x14ac:dyDescent="0.2">
      <c r="A376" s="22"/>
      <c r="B376" s="39"/>
      <c r="C376" s="40"/>
      <c r="D376" s="20"/>
      <c r="E376" s="28" t="str">
        <f>IF(D376="","",LOOKUP(D376,TimeZone!$A$1:$B$25,TimeZone!$B$1:$B$25))</f>
        <v/>
      </c>
      <c r="F376" s="20"/>
      <c r="G376" s="34" t="str">
        <f>IF(F376="","",LOOKUP(F376,TimeZone!$A$1:$B$25,TimeZone!$B$1:$B$25))</f>
        <v/>
      </c>
    </row>
    <row r="377" spans="1:7" ht="20.100000000000001" customHeight="1" x14ac:dyDescent="0.2">
      <c r="A377" s="22"/>
      <c r="B377" s="39"/>
      <c r="C377" s="40"/>
      <c r="D377" s="20"/>
      <c r="E377" s="28" t="str">
        <f>IF(D377="","",LOOKUP(D377,TimeZone!$A$1:$B$25,TimeZone!$B$1:$B$25))</f>
        <v/>
      </c>
      <c r="F377" s="20"/>
      <c r="G377" s="34" t="str">
        <f>IF(F377="","",LOOKUP(F377,TimeZone!$A$1:$B$25,TimeZone!$B$1:$B$25))</f>
        <v/>
      </c>
    </row>
    <row r="378" spans="1:7" ht="20.100000000000001" customHeight="1" x14ac:dyDescent="0.2">
      <c r="A378" s="22"/>
      <c r="B378" s="39"/>
      <c r="C378" s="40"/>
      <c r="D378" s="20"/>
      <c r="E378" s="28" t="str">
        <f>IF(D378="","",LOOKUP(D378,TimeZone!$A$1:$B$25,TimeZone!$B$1:$B$25))</f>
        <v/>
      </c>
      <c r="F378" s="20"/>
      <c r="G378" s="34" t="str">
        <f>IF(F378="","",LOOKUP(F378,TimeZone!$A$1:$B$25,TimeZone!$B$1:$B$25))</f>
        <v/>
      </c>
    </row>
    <row r="379" spans="1:7" ht="20.100000000000001" customHeight="1" x14ac:dyDescent="0.2">
      <c r="A379" s="22"/>
      <c r="B379" s="39"/>
      <c r="C379" s="40"/>
      <c r="D379" s="20"/>
      <c r="E379" s="28" t="str">
        <f>IF(D379="","",LOOKUP(D379,TimeZone!$A$1:$B$25,TimeZone!$B$1:$B$25))</f>
        <v/>
      </c>
      <c r="F379" s="20"/>
      <c r="G379" s="34" t="str">
        <f>IF(F379="","",LOOKUP(F379,TimeZone!$A$1:$B$25,TimeZone!$B$1:$B$25))</f>
        <v/>
      </c>
    </row>
    <row r="380" spans="1:7" ht="20.100000000000001" customHeight="1" x14ac:dyDescent="0.2">
      <c r="A380" s="22"/>
      <c r="B380" s="39"/>
      <c r="C380" s="40"/>
      <c r="D380" s="20"/>
      <c r="E380" s="28" t="str">
        <f>IF(D380="","",LOOKUP(D380,TimeZone!$A$1:$B$25,TimeZone!$B$1:$B$25))</f>
        <v/>
      </c>
      <c r="F380" s="20"/>
      <c r="G380" s="34" t="str">
        <f>IF(F380="","",LOOKUP(F380,TimeZone!$A$1:$B$25,TimeZone!$B$1:$B$25))</f>
        <v/>
      </c>
    </row>
    <row r="381" spans="1:7" ht="20.100000000000001" customHeight="1" x14ac:dyDescent="0.2">
      <c r="A381" s="22"/>
      <c r="B381" s="39"/>
      <c r="C381" s="40"/>
      <c r="D381" s="20"/>
      <c r="E381" s="28" t="str">
        <f>IF(D381="","",LOOKUP(D381,TimeZone!$A$1:$B$25,TimeZone!$B$1:$B$25))</f>
        <v/>
      </c>
      <c r="F381" s="20"/>
      <c r="G381" s="34" t="str">
        <f>IF(F381="","",LOOKUP(F381,TimeZone!$A$1:$B$25,TimeZone!$B$1:$B$25))</f>
        <v/>
      </c>
    </row>
    <row r="382" spans="1:7" ht="20.100000000000001" customHeight="1" x14ac:dyDescent="0.2">
      <c r="A382" s="22"/>
      <c r="B382" s="39"/>
      <c r="C382" s="40"/>
      <c r="D382" s="20"/>
      <c r="E382" s="28" t="str">
        <f>IF(D382="","",LOOKUP(D382,TimeZone!$A$1:$B$25,TimeZone!$B$1:$B$25))</f>
        <v/>
      </c>
      <c r="F382" s="20"/>
      <c r="G382" s="34" t="str">
        <f>IF(F382="","",LOOKUP(F382,TimeZone!$A$1:$B$25,TimeZone!$B$1:$B$25))</f>
        <v/>
      </c>
    </row>
    <row r="383" spans="1:7" ht="20.100000000000001" customHeight="1" x14ac:dyDescent="0.2">
      <c r="A383" s="22"/>
      <c r="B383" s="39"/>
      <c r="C383" s="40"/>
      <c r="D383" s="20"/>
      <c r="E383" s="28" t="str">
        <f>IF(D383="","",LOOKUP(D383,TimeZone!$A$1:$B$25,TimeZone!$B$1:$B$25))</f>
        <v/>
      </c>
      <c r="F383" s="20"/>
      <c r="G383" s="34" t="str">
        <f>IF(F383="","",LOOKUP(F383,TimeZone!$A$1:$B$25,TimeZone!$B$1:$B$25))</f>
        <v/>
      </c>
    </row>
    <row r="384" spans="1:7" ht="20.100000000000001" customHeight="1" x14ac:dyDescent="0.2">
      <c r="A384" s="22"/>
      <c r="B384" s="39"/>
      <c r="C384" s="40"/>
      <c r="D384" s="20"/>
      <c r="E384" s="28" t="str">
        <f>IF(D384="","",LOOKUP(D384,TimeZone!$A$1:$B$25,TimeZone!$B$1:$B$25))</f>
        <v/>
      </c>
      <c r="F384" s="20"/>
      <c r="G384" s="34" t="str">
        <f>IF(F384="","",LOOKUP(F384,TimeZone!$A$1:$B$25,TimeZone!$B$1:$B$25))</f>
        <v/>
      </c>
    </row>
    <row r="385" spans="1:7" ht="20.100000000000001" customHeight="1" x14ac:dyDescent="0.2">
      <c r="A385" s="22"/>
      <c r="B385" s="39"/>
      <c r="C385" s="40"/>
      <c r="D385" s="20"/>
      <c r="E385" s="28" t="str">
        <f>IF(D385="","",LOOKUP(D385,TimeZone!$A$1:$B$25,TimeZone!$B$1:$B$25))</f>
        <v/>
      </c>
      <c r="F385" s="20"/>
      <c r="G385" s="34" t="str">
        <f>IF(F385="","",LOOKUP(F385,TimeZone!$A$1:$B$25,TimeZone!$B$1:$B$25))</f>
        <v/>
      </c>
    </row>
    <row r="386" spans="1:7" ht="20.100000000000001" customHeight="1" x14ac:dyDescent="0.2">
      <c r="A386" s="22"/>
      <c r="B386" s="39"/>
      <c r="C386" s="40"/>
      <c r="D386" s="20"/>
      <c r="E386" s="28" t="str">
        <f>IF(D386="","",LOOKUP(D386,TimeZone!$A$1:$B$25,TimeZone!$B$1:$B$25))</f>
        <v/>
      </c>
      <c r="F386" s="20"/>
      <c r="G386" s="34" t="str">
        <f>IF(F386="","",LOOKUP(F386,TimeZone!$A$1:$B$25,TimeZone!$B$1:$B$25))</f>
        <v/>
      </c>
    </row>
    <row r="387" spans="1:7" ht="20.100000000000001" customHeight="1" x14ac:dyDescent="0.2">
      <c r="A387" s="22"/>
      <c r="B387" s="39"/>
      <c r="C387" s="40"/>
      <c r="D387" s="20"/>
      <c r="E387" s="28" t="str">
        <f>IF(D387="","",LOOKUP(D387,TimeZone!$A$1:$B$25,TimeZone!$B$1:$B$25))</f>
        <v/>
      </c>
      <c r="F387" s="20"/>
      <c r="G387" s="34" t="str">
        <f>IF(F387="","",LOOKUP(F387,TimeZone!$A$1:$B$25,TimeZone!$B$1:$B$25))</f>
        <v/>
      </c>
    </row>
    <row r="388" spans="1:7" ht="20.100000000000001" customHeight="1" x14ac:dyDescent="0.2">
      <c r="A388" s="22"/>
      <c r="B388" s="39"/>
      <c r="C388" s="40"/>
      <c r="D388" s="20"/>
      <c r="E388" s="28" t="str">
        <f>IF(D388="","",LOOKUP(D388,TimeZone!$A$1:$B$25,TimeZone!$B$1:$B$25))</f>
        <v/>
      </c>
      <c r="F388" s="20"/>
      <c r="G388" s="34" t="str">
        <f>IF(F388="","",LOOKUP(F388,TimeZone!$A$1:$B$25,TimeZone!$B$1:$B$25))</f>
        <v/>
      </c>
    </row>
    <row r="389" spans="1:7" ht="20.100000000000001" customHeight="1" x14ac:dyDescent="0.2">
      <c r="A389" s="22"/>
      <c r="B389" s="39"/>
      <c r="C389" s="40"/>
      <c r="D389" s="20"/>
      <c r="E389" s="28" t="str">
        <f>IF(D389="","",LOOKUP(D389,TimeZone!$A$1:$B$25,TimeZone!$B$1:$B$25))</f>
        <v/>
      </c>
      <c r="F389" s="20"/>
      <c r="G389" s="34" t="str">
        <f>IF(F389="","",LOOKUP(F389,TimeZone!$A$1:$B$25,TimeZone!$B$1:$B$25))</f>
        <v/>
      </c>
    </row>
    <row r="390" spans="1:7" ht="20.100000000000001" customHeight="1" x14ac:dyDescent="0.2">
      <c r="A390" s="22"/>
      <c r="B390" s="39"/>
      <c r="C390" s="40"/>
      <c r="D390" s="20"/>
      <c r="E390" s="28" t="str">
        <f>IF(D390="","",LOOKUP(D390,TimeZone!$A$1:$B$25,TimeZone!$B$1:$B$25))</f>
        <v/>
      </c>
      <c r="F390" s="20"/>
      <c r="G390" s="34" t="str">
        <f>IF(F390="","",LOOKUP(F390,TimeZone!$A$1:$B$25,TimeZone!$B$1:$B$25))</f>
        <v/>
      </c>
    </row>
    <row r="391" spans="1:7" ht="20.100000000000001" customHeight="1" x14ac:dyDescent="0.2">
      <c r="A391" s="22"/>
      <c r="B391" s="39"/>
      <c r="C391" s="40"/>
      <c r="D391" s="20"/>
      <c r="E391" s="28" t="str">
        <f>IF(D391="","",LOOKUP(D391,TimeZone!$A$1:$B$25,TimeZone!$B$1:$B$25))</f>
        <v/>
      </c>
      <c r="F391" s="20"/>
      <c r="G391" s="34" t="str">
        <f>IF(F391="","",LOOKUP(F391,TimeZone!$A$1:$B$25,TimeZone!$B$1:$B$25))</f>
        <v/>
      </c>
    </row>
    <row r="392" spans="1:7" ht="20.100000000000001" customHeight="1" x14ac:dyDescent="0.2">
      <c r="A392" s="22"/>
      <c r="B392" s="39"/>
      <c r="C392" s="40"/>
      <c r="D392" s="20"/>
      <c r="E392" s="28" t="str">
        <f>IF(D392="","",LOOKUP(D392,TimeZone!$A$1:$B$25,TimeZone!$B$1:$B$25))</f>
        <v/>
      </c>
      <c r="F392" s="20"/>
      <c r="G392" s="34" t="str">
        <f>IF(F392="","",LOOKUP(F392,TimeZone!$A$1:$B$25,TimeZone!$B$1:$B$25))</f>
        <v/>
      </c>
    </row>
    <row r="393" spans="1:7" ht="20.100000000000001" customHeight="1" x14ac:dyDescent="0.2">
      <c r="A393" s="22"/>
      <c r="B393" s="39"/>
      <c r="C393" s="40"/>
      <c r="D393" s="20"/>
      <c r="E393" s="28" t="str">
        <f>IF(D393="","",LOOKUP(D393,TimeZone!$A$1:$B$25,TimeZone!$B$1:$B$25))</f>
        <v/>
      </c>
      <c r="F393" s="20"/>
      <c r="G393" s="34" t="str">
        <f>IF(F393="","",LOOKUP(F393,TimeZone!$A$1:$B$25,TimeZone!$B$1:$B$25))</f>
        <v/>
      </c>
    </row>
    <row r="394" spans="1:7" ht="20.100000000000001" customHeight="1" x14ac:dyDescent="0.2">
      <c r="A394" s="22"/>
      <c r="B394" s="39"/>
      <c r="C394" s="40"/>
      <c r="D394" s="20"/>
      <c r="E394" s="28" t="str">
        <f>IF(D394="","",LOOKUP(D394,TimeZone!$A$1:$B$25,TimeZone!$B$1:$B$25))</f>
        <v/>
      </c>
      <c r="F394" s="20"/>
      <c r="G394" s="34" t="str">
        <f>IF(F394="","",LOOKUP(F394,TimeZone!$A$1:$B$25,TimeZone!$B$1:$B$25))</f>
        <v/>
      </c>
    </row>
    <row r="395" spans="1:7" ht="20.100000000000001" customHeight="1" x14ac:dyDescent="0.2">
      <c r="A395" s="22"/>
      <c r="B395" s="39"/>
      <c r="C395" s="40"/>
      <c r="D395" s="20"/>
      <c r="E395" s="28" t="str">
        <f>IF(D395="","",LOOKUP(D395,TimeZone!$A$1:$B$25,TimeZone!$B$1:$B$25))</f>
        <v/>
      </c>
      <c r="F395" s="20"/>
      <c r="G395" s="34" t="str">
        <f>IF(F395="","",LOOKUP(F395,TimeZone!$A$1:$B$25,TimeZone!$B$1:$B$25))</f>
        <v/>
      </c>
    </row>
    <row r="396" spans="1:7" ht="20.100000000000001" customHeight="1" x14ac:dyDescent="0.2">
      <c r="A396" s="22"/>
      <c r="B396" s="39"/>
      <c r="C396" s="40"/>
      <c r="D396" s="20"/>
      <c r="E396" s="28" t="str">
        <f>IF(D396="","",LOOKUP(D396,TimeZone!$A$1:$B$25,TimeZone!$B$1:$B$25))</f>
        <v/>
      </c>
      <c r="F396" s="20"/>
      <c r="G396" s="34" t="str">
        <f>IF(F396="","",LOOKUP(F396,TimeZone!$A$1:$B$25,TimeZone!$B$1:$B$25))</f>
        <v/>
      </c>
    </row>
    <row r="397" spans="1:7" ht="20.100000000000001" customHeight="1" x14ac:dyDescent="0.2">
      <c r="A397" s="22"/>
      <c r="B397" s="39"/>
      <c r="C397" s="40"/>
      <c r="D397" s="20"/>
      <c r="E397" s="28" t="str">
        <f>IF(D397="","",LOOKUP(D397,TimeZone!$A$1:$B$25,TimeZone!$B$1:$B$25))</f>
        <v/>
      </c>
      <c r="F397" s="20"/>
      <c r="G397" s="34" t="str">
        <f>IF(F397="","",LOOKUP(F397,TimeZone!$A$1:$B$25,TimeZone!$B$1:$B$25))</f>
        <v/>
      </c>
    </row>
    <row r="398" spans="1:7" ht="20.100000000000001" customHeight="1" x14ac:dyDescent="0.2">
      <c r="A398" s="22"/>
      <c r="B398" s="39"/>
      <c r="C398" s="40"/>
      <c r="D398" s="20"/>
      <c r="E398" s="28" t="str">
        <f>IF(D398="","",LOOKUP(D398,TimeZone!$A$1:$B$25,TimeZone!$B$1:$B$25))</f>
        <v/>
      </c>
      <c r="F398" s="20"/>
      <c r="G398" s="34" t="str">
        <f>IF(F398="","",LOOKUP(F398,TimeZone!$A$1:$B$25,TimeZone!$B$1:$B$25))</f>
        <v/>
      </c>
    </row>
    <row r="399" spans="1:7" ht="20.100000000000001" customHeight="1" x14ac:dyDescent="0.2">
      <c r="A399" s="22"/>
      <c r="B399" s="39"/>
      <c r="C399" s="40"/>
      <c r="D399" s="20"/>
      <c r="E399" s="28" t="str">
        <f>IF(D399="","",LOOKUP(D399,TimeZone!$A$1:$B$25,TimeZone!$B$1:$B$25))</f>
        <v/>
      </c>
      <c r="F399" s="20"/>
      <c r="G399" s="34" t="str">
        <f>IF(F399="","",LOOKUP(F399,TimeZone!$A$1:$B$25,TimeZone!$B$1:$B$25))</f>
        <v/>
      </c>
    </row>
    <row r="400" spans="1:7" ht="20.100000000000001" customHeight="1" x14ac:dyDescent="0.2">
      <c r="A400" s="22"/>
      <c r="B400" s="39"/>
      <c r="C400" s="40"/>
      <c r="D400" s="20"/>
      <c r="E400" s="28" t="str">
        <f>IF(D400="","",LOOKUP(D400,TimeZone!$A$1:$B$25,TimeZone!$B$1:$B$25))</f>
        <v/>
      </c>
      <c r="F400" s="20"/>
      <c r="G400" s="34" t="str">
        <f>IF(F400="","",LOOKUP(F400,TimeZone!$A$1:$B$25,TimeZone!$B$1:$B$25))</f>
        <v/>
      </c>
    </row>
    <row r="401" spans="1:7" ht="20.100000000000001" customHeight="1" x14ac:dyDescent="0.2">
      <c r="A401" s="22"/>
      <c r="B401" s="39"/>
      <c r="C401" s="40"/>
      <c r="D401" s="20"/>
      <c r="E401" s="28" t="str">
        <f>IF(D401="","",LOOKUP(D401,TimeZone!$A$1:$B$25,TimeZone!$B$1:$B$25))</f>
        <v/>
      </c>
      <c r="F401" s="20"/>
      <c r="G401" s="34" t="str">
        <f>IF(F401="","",LOOKUP(F401,TimeZone!$A$1:$B$25,TimeZone!$B$1:$B$25))</f>
        <v/>
      </c>
    </row>
    <row r="402" spans="1:7" ht="20.100000000000001" customHeight="1" x14ac:dyDescent="0.2">
      <c r="A402" s="22"/>
      <c r="B402" s="39"/>
      <c r="C402" s="40"/>
      <c r="D402" s="20"/>
      <c r="E402" s="28" t="str">
        <f>IF(D402="","",LOOKUP(D402,TimeZone!$A$1:$B$25,TimeZone!$B$1:$B$25))</f>
        <v/>
      </c>
      <c r="F402" s="20"/>
      <c r="G402" s="34" t="str">
        <f>IF(F402="","",LOOKUP(F402,TimeZone!$A$1:$B$25,TimeZone!$B$1:$B$25))</f>
        <v/>
      </c>
    </row>
    <row r="403" spans="1:7" ht="20.100000000000001" customHeight="1" x14ac:dyDescent="0.2">
      <c r="A403" s="22"/>
      <c r="B403" s="39"/>
      <c r="C403" s="40"/>
      <c r="D403" s="20"/>
      <c r="E403" s="28" t="str">
        <f>IF(D403="","",LOOKUP(D403,TimeZone!$A$1:$B$25,TimeZone!$B$1:$B$25))</f>
        <v/>
      </c>
      <c r="F403" s="20"/>
      <c r="G403" s="34" t="str">
        <f>IF(F403="","",LOOKUP(F403,TimeZone!$A$1:$B$25,TimeZone!$B$1:$B$25))</f>
        <v/>
      </c>
    </row>
    <row r="404" spans="1:7" ht="20.100000000000001" customHeight="1" x14ac:dyDescent="0.2">
      <c r="A404" s="22"/>
      <c r="B404" s="39"/>
      <c r="C404" s="40"/>
      <c r="D404" s="20"/>
      <c r="E404" s="28" t="str">
        <f>IF(D404="","",LOOKUP(D404,TimeZone!$A$1:$B$25,TimeZone!$B$1:$B$25))</f>
        <v/>
      </c>
      <c r="F404" s="20"/>
      <c r="G404" s="34" t="str">
        <f>IF(F404="","",LOOKUP(F404,TimeZone!$A$1:$B$25,TimeZone!$B$1:$B$25))</f>
        <v/>
      </c>
    </row>
    <row r="405" spans="1:7" ht="20.100000000000001" customHeight="1" x14ac:dyDescent="0.2">
      <c r="A405" s="22"/>
      <c r="B405" s="39"/>
      <c r="C405" s="40"/>
      <c r="D405" s="20"/>
      <c r="E405" s="28" t="str">
        <f>IF(D405="","",LOOKUP(D405,TimeZone!$A$1:$B$25,TimeZone!$B$1:$B$25))</f>
        <v/>
      </c>
      <c r="F405" s="20"/>
      <c r="G405" s="34" t="str">
        <f>IF(F405="","",LOOKUP(F405,TimeZone!$A$1:$B$25,TimeZone!$B$1:$B$25))</f>
        <v/>
      </c>
    </row>
    <row r="406" spans="1:7" ht="20.100000000000001" customHeight="1" x14ac:dyDescent="0.2">
      <c r="A406" s="22"/>
      <c r="B406" s="39"/>
      <c r="C406" s="40"/>
      <c r="D406" s="20"/>
      <c r="E406" s="28" t="str">
        <f>IF(D406="","",LOOKUP(D406,TimeZone!$A$1:$B$25,TimeZone!$B$1:$B$25))</f>
        <v/>
      </c>
      <c r="F406" s="20"/>
      <c r="G406" s="34" t="str">
        <f>IF(F406="","",LOOKUP(F406,TimeZone!$A$1:$B$25,TimeZone!$B$1:$B$25))</f>
        <v/>
      </c>
    </row>
    <row r="407" spans="1:7" ht="20.100000000000001" customHeight="1" x14ac:dyDescent="0.2">
      <c r="A407" s="22"/>
      <c r="B407" s="39"/>
      <c r="C407" s="40"/>
      <c r="D407" s="20"/>
      <c r="E407" s="28" t="str">
        <f>IF(D407="","",LOOKUP(D407,TimeZone!$A$1:$B$25,TimeZone!$B$1:$B$25))</f>
        <v/>
      </c>
      <c r="F407" s="20"/>
      <c r="G407" s="34" t="str">
        <f>IF(F407="","",LOOKUP(F407,TimeZone!$A$1:$B$25,TimeZone!$B$1:$B$25))</f>
        <v/>
      </c>
    </row>
    <row r="408" spans="1:7" ht="20.100000000000001" customHeight="1" x14ac:dyDescent="0.2">
      <c r="A408" s="22"/>
      <c r="B408" s="39"/>
      <c r="C408" s="40"/>
      <c r="D408" s="20"/>
      <c r="E408" s="28" t="str">
        <f>IF(D408="","",LOOKUP(D408,TimeZone!$A$1:$B$25,TimeZone!$B$1:$B$25))</f>
        <v/>
      </c>
      <c r="F408" s="20"/>
      <c r="G408" s="34" t="str">
        <f>IF(F408="","",LOOKUP(F408,TimeZone!$A$1:$B$25,TimeZone!$B$1:$B$25))</f>
        <v/>
      </c>
    </row>
    <row r="409" spans="1:7" ht="20.100000000000001" customHeight="1" x14ac:dyDescent="0.2">
      <c r="A409" s="22"/>
      <c r="B409" s="39"/>
      <c r="C409" s="40"/>
      <c r="D409" s="20"/>
      <c r="E409" s="28" t="str">
        <f>IF(D409="","",LOOKUP(D409,TimeZone!$A$1:$B$25,TimeZone!$B$1:$B$25))</f>
        <v/>
      </c>
      <c r="F409" s="20"/>
      <c r="G409" s="34" t="str">
        <f>IF(F409="","",LOOKUP(F409,TimeZone!$A$1:$B$25,TimeZone!$B$1:$B$25))</f>
        <v/>
      </c>
    </row>
    <row r="410" spans="1:7" ht="20.100000000000001" customHeight="1" x14ac:dyDescent="0.2">
      <c r="A410" s="22"/>
      <c r="B410" s="39"/>
      <c r="C410" s="40"/>
      <c r="D410" s="20"/>
      <c r="E410" s="28" t="str">
        <f>IF(D410="","",LOOKUP(D410,TimeZone!$A$1:$B$25,TimeZone!$B$1:$B$25))</f>
        <v/>
      </c>
      <c r="F410" s="20"/>
      <c r="G410" s="34" t="str">
        <f>IF(F410="","",LOOKUP(F410,TimeZone!$A$1:$B$25,TimeZone!$B$1:$B$25))</f>
        <v/>
      </c>
    </row>
    <row r="411" spans="1:7" ht="20.100000000000001" customHeight="1" x14ac:dyDescent="0.2">
      <c r="A411" s="22"/>
      <c r="B411" s="39"/>
      <c r="C411" s="40"/>
      <c r="D411" s="20"/>
      <c r="E411" s="28" t="str">
        <f>IF(D411="","",LOOKUP(D411,TimeZone!$A$1:$B$25,TimeZone!$B$1:$B$25))</f>
        <v/>
      </c>
      <c r="F411" s="20"/>
      <c r="G411" s="34" t="str">
        <f>IF(F411="","",LOOKUP(F411,TimeZone!$A$1:$B$25,TimeZone!$B$1:$B$25))</f>
        <v/>
      </c>
    </row>
    <row r="412" spans="1:7" ht="20.100000000000001" customHeight="1" x14ac:dyDescent="0.2">
      <c r="A412" s="22"/>
      <c r="B412" s="39"/>
      <c r="C412" s="40"/>
      <c r="D412" s="20"/>
      <c r="E412" s="28" t="str">
        <f>IF(D412="","",LOOKUP(D412,TimeZone!$A$1:$B$25,TimeZone!$B$1:$B$25))</f>
        <v/>
      </c>
      <c r="F412" s="20"/>
      <c r="G412" s="34" t="str">
        <f>IF(F412="","",LOOKUP(F412,TimeZone!$A$1:$B$25,TimeZone!$B$1:$B$25))</f>
        <v/>
      </c>
    </row>
    <row r="413" spans="1:7" ht="20.100000000000001" customHeight="1" x14ac:dyDescent="0.2">
      <c r="A413" s="22"/>
      <c r="B413" s="39"/>
      <c r="C413" s="40"/>
      <c r="D413" s="20"/>
      <c r="E413" s="28" t="str">
        <f>IF(D413="","",LOOKUP(D413,TimeZone!$A$1:$B$25,TimeZone!$B$1:$B$25))</f>
        <v/>
      </c>
      <c r="F413" s="20"/>
      <c r="G413" s="34" t="str">
        <f>IF(F413="","",LOOKUP(F413,TimeZone!$A$1:$B$25,TimeZone!$B$1:$B$25))</f>
        <v/>
      </c>
    </row>
    <row r="414" spans="1:7" ht="20.100000000000001" customHeight="1" x14ac:dyDescent="0.2">
      <c r="A414" s="22"/>
      <c r="B414" s="39"/>
      <c r="C414" s="40"/>
      <c r="D414" s="20"/>
      <c r="E414" s="28" t="str">
        <f>IF(D414="","",LOOKUP(D414,TimeZone!$A$1:$B$25,TimeZone!$B$1:$B$25))</f>
        <v/>
      </c>
      <c r="F414" s="20"/>
      <c r="G414" s="34" t="str">
        <f>IF(F414="","",LOOKUP(F414,TimeZone!$A$1:$B$25,TimeZone!$B$1:$B$25))</f>
        <v/>
      </c>
    </row>
    <row r="415" spans="1:7" ht="20.100000000000001" customHeight="1" x14ac:dyDescent="0.2">
      <c r="A415" s="22"/>
      <c r="B415" s="39"/>
      <c r="C415" s="40"/>
      <c r="D415" s="20"/>
      <c r="E415" s="28" t="str">
        <f>IF(D415="","",LOOKUP(D415,TimeZone!$A$1:$B$25,TimeZone!$B$1:$B$25))</f>
        <v/>
      </c>
      <c r="F415" s="20"/>
      <c r="G415" s="34" t="str">
        <f>IF(F415="","",LOOKUP(F415,TimeZone!$A$1:$B$25,TimeZone!$B$1:$B$25))</f>
        <v/>
      </c>
    </row>
    <row r="416" spans="1:7" ht="20.100000000000001" customHeight="1" x14ac:dyDescent="0.2">
      <c r="A416" s="22"/>
      <c r="B416" s="39"/>
      <c r="C416" s="40"/>
      <c r="D416" s="20"/>
      <c r="E416" s="28" t="str">
        <f>IF(D416="","",LOOKUP(D416,TimeZone!$A$1:$B$25,TimeZone!$B$1:$B$25))</f>
        <v/>
      </c>
      <c r="F416" s="20"/>
      <c r="G416" s="34" t="str">
        <f>IF(F416="","",LOOKUP(F416,TimeZone!$A$1:$B$25,TimeZone!$B$1:$B$25))</f>
        <v/>
      </c>
    </row>
    <row r="417" spans="1:7" ht="20.100000000000001" customHeight="1" x14ac:dyDescent="0.2">
      <c r="A417" s="22"/>
      <c r="B417" s="39"/>
      <c r="C417" s="40"/>
      <c r="D417" s="20"/>
      <c r="E417" s="28" t="str">
        <f>IF(D417="","",LOOKUP(D417,TimeZone!$A$1:$B$25,TimeZone!$B$1:$B$25))</f>
        <v/>
      </c>
      <c r="F417" s="20"/>
      <c r="G417" s="34" t="str">
        <f>IF(F417="","",LOOKUP(F417,TimeZone!$A$1:$B$25,TimeZone!$B$1:$B$25))</f>
        <v/>
      </c>
    </row>
    <row r="418" spans="1:7" ht="20.100000000000001" customHeight="1" x14ac:dyDescent="0.2">
      <c r="A418" s="22"/>
      <c r="B418" s="39"/>
      <c r="C418" s="40"/>
      <c r="D418" s="20"/>
      <c r="E418" s="28" t="str">
        <f>IF(D418="","",LOOKUP(D418,TimeZone!$A$1:$B$25,TimeZone!$B$1:$B$25))</f>
        <v/>
      </c>
      <c r="F418" s="20"/>
      <c r="G418" s="34" t="str">
        <f>IF(F418="","",LOOKUP(F418,TimeZone!$A$1:$B$25,TimeZone!$B$1:$B$25))</f>
        <v/>
      </c>
    </row>
    <row r="419" spans="1:7" ht="20.100000000000001" customHeight="1" x14ac:dyDescent="0.2">
      <c r="A419" s="22"/>
      <c r="B419" s="39"/>
      <c r="C419" s="40"/>
      <c r="D419" s="20"/>
      <c r="E419" s="28" t="str">
        <f>IF(D419="","",LOOKUP(D419,TimeZone!$A$1:$B$25,TimeZone!$B$1:$B$25))</f>
        <v/>
      </c>
      <c r="F419" s="20"/>
      <c r="G419" s="34" t="str">
        <f>IF(F419="","",LOOKUP(F419,TimeZone!$A$1:$B$25,TimeZone!$B$1:$B$25))</f>
        <v/>
      </c>
    </row>
    <row r="420" spans="1:7" ht="20.100000000000001" customHeight="1" x14ac:dyDescent="0.2">
      <c r="A420" s="22"/>
      <c r="B420" s="39"/>
      <c r="C420" s="40"/>
      <c r="D420" s="20"/>
      <c r="E420" s="28" t="str">
        <f>IF(D420="","",LOOKUP(D420,TimeZone!$A$1:$B$25,TimeZone!$B$1:$B$25))</f>
        <v/>
      </c>
      <c r="F420" s="20"/>
      <c r="G420" s="34" t="str">
        <f>IF(F420="","",LOOKUP(F420,TimeZone!$A$1:$B$25,TimeZone!$B$1:$B$25))</f>
        <v/>
      </c>
    </row>
    <row r="421" spans="1:7" ht="20.100000000000001" customHeight="1" x14ac:dyDescent="0.2">
      <c r="A421" s="22"/>
      <c r="B421" s="39"/>
      <c r="C421" s="40"/>
      <c r="D421" s="20"/>
      <c r="E421" s="28" t="str">
        <f>IF(D421="","",LOOKUP(D421,TimeZone!$A$1:$B$25,TimeZone!$B$1:$B$25))</f>
        <v/>
      </c>
      <c r="F421" s="20"/>
      <c r="G421" s="34" t="str">
        <f>IF(F421="","",LOOKUP(F421,TimeZone!$A$1:$B$25,TimeZone!$B$1:$B$25))</f>
        <v/>
      </c>
    </row>
    <row r="422" spans="1:7" ht="20.100000000000001" customHeight="1" x14ac:dyDescent="0.2">
      <c r="A422" s="22"/>
      <c r="B422" s="39"/>
      <c r="C422" s="40"/>
      <c r="D422" s="20"/>
      <c r="E422" s="28" t="str">
        <f>IF(D422="","",LOOKUP(D422,TimeZone!$A$1:$B$25,TimeZone!$B$1:$B$25))</f>
        <v/>
      </c>
      <c r="F422" s="20"/>
      <c r="G422" s="34" t="str">
        <f>IF(F422="","",LOOKUP(F422,TimeZone!$A$1:$B$25,TimeZone!$B$1:$B$25))</f>
        <v/>
      </c>
    </row>
    <row r="423" spans="1:7" ht="20.100000000000001" customHeight="1" x14ac:dyDescent="0.2">
      <c r="A423" s="22"/>
      <c r="B423" s="39"/>
      <c r="C423" s="40"/>
      <c r="D423" s="20"/>
      <c r="E423" s="28" t="str">
        <f>IF(D423="","",LOOKUP(D423,TimeZone!$A$1:$B$25,TimeZone!$B$1:$B$25))</f>
        <v/>
      </c>
      <c r="F423" s="20"/>
      <c r="G423" s="34" t="str">
        <f>IF(F423="","",LOOKUP(F423,TimeZone!$A$1:$B$25,TimeZone!$B$1:$B$25))</f>
        <v/>
      </c>
    </row>
    <row r="424" spans="1:7" ht="20.100000000000001" customHeight="1" x14ac:dyDescent="0.2">
      <c r="A424" s="22"/>
      <c r="B424" s="39"/>
      <c r="C424" s="40"/>
      <c r="D424" s="20"/>
      <c r="E424" s="28" t="str">
        <f>IF(D424="","",LOOKUP(D424,TimeZone!$A$1:$B$25,TimeZone!$B$1:$B$25))</f>
        <v/>
      </c>
      <c r="F424" s="20"/>
      <c r="G424" s="34" t="str">
        <f>IF(F424="","",LOOKUP(F424,TimeZone!$A$1:$B$25,TimeZone!$B$1:$B$25))</f>
        <v/>
      </c>
    </row>
    <row r="425" spans="1:7" ht="20.100000000000001" customHeight="1" x14ac:dyDescent="0.2">
      <c r="A425" s="22"/>
      <c r="B425" s="39"/>
      <c r="C425" s="40"/>
      <c r="D425" s="20"/>
      <c r="E425" s="28" t="str">
        <f>IF(D425="","",LOOKUP(D425,TimeZone!$A$1:$B$25,TimeZone!$B$1:$B$25))</f>
        <v/>
      </c>
      <c r="F425" s="20"/>
      <c r="G425" s="34" t="str">
        <f>IF(F425="","",LOOKUP(F425,TimeZone!$A$1:$B$25,TimeZone!$B$1:$B$25))</f>
        <v/>
      </c>
    </row>
    <row r="426" spans="1:7" ht="20.100000000000001" customHeight="1" x14ac:dyDescent="0.2">
      <c r="A426" s="22"/>
      <c r="B426" s="39"/>
      <c r="C426" s="40"/>
      <c r="D426" s="20"/>
      <c r="E426" s="28" t="str">
        <f>IF(D426="","",LOOKUP(D426,TimeZone!$A$1:$B$25,TimeZone!$B$1:$B$25))</f>
        <v/>
      </c>
      <c r="F426" s="20"/>
      <c r="G426" s="34" t="str">
        <f>IF(F426="","",LOOKUP(F426,TimeZone!$A$1:$B$25,TimeZone!$B$1:$B$25))</f>
        <v/>
      </c>
    </row>
    <row r="427" spans="1:7" ht="20.100000000000001" customHeight="1" x14ac:dyDescent="0.2">
      <c r="A427" s="22"/>
      <c r="B427" s="39"/>
      <c r="C427" s="40"/>
      <c r="D427" s="20"/>
      <c r="E427" s="28" t="str">
        <f>IF(D427="","",LOOKUP(D427,TimeZone!$A$1:$B$25,TimeZone!$B$1:$B$25))</f>
        <v/>
      </c>
      <c r="F427" s="20"/>
      <c r="G427" s="34" t="str">
        <f>IF(F427="","",LOOKUP(F427,TimeZone!$A$1:$B$25,TimeZone!$B$1:$B$25))</f>
        <v/>
      </c>
    </row>
    <row r="428" spans="1:7" ht="20.100000000000001" customHeight="1" x14ac:dyDescent="0.2">
      <c r="A428" s="22"/>
      <c r="B428" s="39"/>
      <c r="C428" s="40"/>
      <c r="D428" s="20"/>
      <c r="E428" s="28" t="str">
        <f>IF(D428="","",LOOKUP(D428,TimeZone!$A$1:$B$25,TimeZone!$B$1:$B$25))</f>
        <v/>
      </c>
      <c r="F428" s="20"/>
      <c r="G428" s="34" t="str">
        <f>IF(F428="","",LOOKUP(F428,TimeZone!$A$1:$B$25,TimeZone!$B$1:$B$25))</f>
        <v/>
      </c>
    </row>
    <row r="429" spans="1:7" ht="20.100000000000001" customHeight="1" x14ac:dyDescent="0.2">
      <c r="A429" s="22"/>
      <c r="B429" s="39"/>
      <c r="C429" s="40"/>
      <c r="D429" s="20"/>
      <c r="E429" s="28" t="str">
        <f>IF(D429="","",LOOKUP(D429,TimeZone!$A$1:$B$25,TimeZone!$B$1:$B$25))</f>
        <v/>
      </c>
      <c r="F429" s="20"/>
      <c r="G429" s="34" t="str">
        <f>IF(F429="","",LOOKUP(F429,TimeZone!$A$1:$B$25,TimeZone!$B$1:$B$25))</f>
        <v/>
      </c>
    </row>
    <row r="430" spans="1:7" ht="20.100000000000001" customHeight="1" x14ac:dyDescent="0.2">
      <c r="A430" s="22"/>
      <c r="B430" s="39"/>
      <c r="C430" s="40"/>
      <c r="D430" s="20"/>
      <c r="E430" s="28" t="str">
        <f>IF(D430="","",LOOKUP(D430,TimeZone!$A$1:$B$25,TimeZone!$B$1:$B$25))</f>
        <v/>
      </c>
      <c r="F430" s="20"/>
      <c r="G430" s="34" t="str">
        <f>IF(F430="","",LOOKUP(F430,TimeZone!$A$1:$B$25,TimeZone!$B$1:$B$25))</f>
        <v/>
      </c>
    </row>
    <row r="431" spans="1:7" ht="20.100000000000001" customHeight="1" x14ac:dyDescent="0.2">
      <c r="A431" s="22"/>
      <c r="B431" s="39"/>
      <c r="C431" s="40"/>
      <c r="D431" s="20"/>
      <c r="E431" s="28" t="str">
        <f>IF(D431="","",LOOKUP(D431,TimeZone!$A$1:$B$25,TimeZone!$B$1:$B$25))</f>
        <v/>
      </c>
      <c r="F431" s="20"/>
      <c r="G431" s="34" t="str">
        <f>IF(F431="","",LOOKUP(F431,TimeZone!$A$1:$B$25,TimeZone!$B$1:$B$25))</f>
        <v/>
      </c>
    </row>
    <row r="432" spans="1:7" ht="20.100000000000001" customHeight="1" x14ac:dyDescent="0.2">
      <c r="A432" s="22"/>
      <c r="B432" s="39"/>
      <c r="C432" s="40"/>
      <c r="D432" s="20"/>
      <c r="E432" s="28" t="str">
        <f>IF(D432="","",LOOKUP(D432,TimeZone!$A$1:$B$25,TimeZone!$B$1:$B$25))</f>
        <v/>
      </c>
      <c r="F432" s="20"/>
      <c r="G432" s="34" t="str">
        <f>IF(F432="","",LOOKUP(F432,TimeZone!$A$1:$B$25,TimeZone!$B$1:$B$25))</f>
        <v/>
      </c>
    </row>
    <row r="433" spans="1:7" ht="20.100000000000001" customHeight="1" x14ac:dyDescent="0.2">
      <c r="A433" s="22"/>
      <c r="B433" s="39"/>
      <c r="C433" s="40"/>
      <c r="D433" s="20"/>
      <c r="E433" s="28" t="str">
        <f>IF(D433="","",LOOKUP(D433,TimeZone!$A$1:$B$25,TimeZone!$B$1:$B$25))</f>
        <v/>
      </c>
      <c r="F433" s="20"/>
      <c r="G433" s="34" t="str">
        <f>IF(F433="","",LOOKUP(F433,TimeZone!$A$1:$B$25,TimeZone!$B$1:$B$25))</f>
        <v/>
      </c>
    </row>
    <row r="434" spans="1:7" ht="20.100000000000001" customHeight="1" x14ac:dyDescent="0.2">
      <c r="A434" s="22"/>
      <c r="B434" s="39"/>
      <c r="C434" s="40"/>
      <c r="D434" s="20"/>
      <c r="E434" s="28" t="str">
        <f>IF(D434="","",LOOKUP(D434,TimeZone!$A$1:$B$25,TimeZone!$B$1:$B$25))</f>
        <v/>
      </c>
      <c r="F434" s="20"/>
      <c r="G434" s="34" t="str">
        <f>IF(F434="","",LOOKUP(F434,TimeZone!$A$1:$B$25,TimeZone!$B$1:$B$25))</f>
        <v/>
      </c>
    </row>
    <row r="435" spans="1:7" ht="20.100000000000001" customHeight="1" x14ac:dyDescent="0.2">
      <c r="A435" s="22"/>
      <c r="B435" s="39"/>
      <c r="C435" s="40"/>
      <c r="D435" s="20"/>
      <c r="E435" s="28" t="str">
        <f>IF(D435="","",LOOKUP(D435,TimeZone!$A$1:$B$25,TimeZone!$B$1:$B$25))</f>
        <v/>
      </c>
      <c r="F435" s="20"/>
      <c r="G435" s="34" t="str">
        <f>IF(F435="","",LOOKUP(F435,TimeZone!$A$1:$B$25,TimeZone!$B$1:$B$25))</f>
        <v/>
      </c>
    </row>
    <row r="436" spans="1:7" ht="20.100000000000001" customHeight="1" x14ac:dyDescent="0.2">
      <c r="A436" s="22"/>
      <c r="B436" s="39"/>
      <c r="C436" s="40"/>
      <c r="D436" s="20"/>
      <c r="E436" s="28" t="str">
        <f>IF(D436="","",LOOKUP(D436,TimeZone!$A$1:$B$25,TimeZone!$B$1:$B$25))</f>
        <v/>
      </c>
      <c r="F436" s="20"/>
      <c r="G436" s="34" t="str">
        <f>IF(F436="","",LOOKUP(F436,TimeZone!$A$1:$B$25,TimeZone!$B$1:$B$25))</f>
        <v/>
      </c>
    </row>
    <row r="437" spans="1:7" ht="20.100000000000001" customHeight="1" x14ac:dyDescent="0.2">
      <c r="A437" s="22"/>
      <c r="B437" s="39"/>
      <c r="C437" s="40"/>
      <c r="D437" s="20"/>
      <c r="E437" s="28" t="str">
        <f>IF(D437="","",LOOKUP(D437,TimeZone!$A$1:$B$25,TimeZone!$B$1:$B$25))</f>
        <v/>
      </c>
      <c r="F437" s="20"/>
      <c r="G437" s="34" t="str">
        <f>IF(F437="","",LOOKUP(F437,TimeZone!$A$1:$B$25,TimeZone!$B$1:$B$25))</f>
        <v/>
      </c>
    </row>
    <row r="438" spans="1:7" ht="20.100000000000001" customHeight="1" x14ac:dyDescent="0.2">
      <c r="A438" s="22"/>
      <c r="B438" s="39"/>
      <c r="C438" s="40"/>
      <c r="D438" s="20"/>
      <c r="E438" s="28" t="str">
        <f>IF(D438="","",LOOKUP(D438,TimeZone!$A$1:$B$25,TimeZone!$B$1:$B$25))</f>
        <v/>
      </c>
      <c r="F438" s="20"/>
      <c r="G438" s="34" t="str">
        <f>IF(F438="","",LOOKUP(F438,TimeZone!$A$1:$B$25,TimeZone!$B$1:$B$25))</f>
        <v/>
      </c>
    </row>
    <row r="439" spans="1:7" ht="20.100000000000001" customHeight="1" x14ac:dyDescent="0.2">
      <c r="A439" s="22"/>
      <c r="B439" s="39"/>
      <c r="C439" s="40"/>
      <c r="D439" s="20"/>
      <c r="E439" s="28" t="str">
        <f>IF(D439="","",LOOKUP(D439,TimeZone!$A$1:$B$25,TimeZone!$B$1:$B$25))</f>
        <v/>
      </c>
      <c r="F439" s="20"/>
      <c r="G439" s="34" t="str">
        <f>IF(F439="","",LOOKUP(F439,TimeZone!$A$1:$B$25,TimeZone!$B$1:$B$25))</f>
        <v/>
      </c>
    </row>
    <row r="440" spans="1:7" ht="20.100000000000001" customHeight="1" x14ac:dyDescent="0.2">
      <c r="A440" s="22"/>
      <c r="B440" s="39"/>
      <c r="C440" s="40"/>
      <c r="D440" s="20"/>
      <c r="E440" s="28" t="str">
        <f>IF(D440="","",LOOKUP(D440,TimeZone!$A$1:$B$25,TimeZone!$B$1:$B$25))</f>
        <v/>
      </c>
      <c r="F440" s="20"/>
      <c r="G440" s="34" t="str">
        <f>IF(F440="","",LOOKUP(F440,TimeZone!$A$1:$B$25,TimeZone!$B$1:$B$25))</f>
        <v/>
      </c>
    </row>
    <row r="441" spans="1:7" ht="20.100000000000001" customHeight="1" x14ac:dyDescent="0.2">
      <c r="A441" s="22"/>
      <c r="B441" s="39"/>
      <c r="C441" s="40"/>
      <c r="D441" s="20"/>
      <c r="E441" s="28" t="str">
        <f>IF(D441="","",LOOKUP(D441,TimeZone!$A$1:$B$25,TimeZone!$B$1:$B$25))</f>
        <v/>
      </c>
      <c r="F441" s="20"/>
      <c r="G441" s="34" t="str">
        <f>IF(F441="","",LOOKUP(F441,TimeZone!$A$1:$B$25,TimeZone!$B$1:$B$25))</f>
        <v/>
      </c>
    </row>
    <row r="442" spans="1:7" ht="20.100000000000001" customHeight="1" x14ac:dyDescent="0.2">
      <c r="A442" s="22"/>
      <c r="B442" s="39"/>
      <c r="C442" s="40"/>
      <c r="D442" s="20"/>
      <c r="E442" s="28" t="str">
        <f>IF(D442="","",LOOKUP(D442,TimeZone!$A$1:$B$25,TimeZone!$B$1:$B$25))</f>
        <v/>
      </c>
      <c r="F442" s="20"/>
      <c r="G442" s="34" t="str">
        <f>IF(F442="","",LOOKUP(F442,TimeZone!$A$1:$B$25,TimeZone!$B$1:$B$25))</f>
        <v/>
      </c>
    </row>
    <row r="443" spans="1:7" ht="20.100000000000001" customHeight="1" x14ac:dyDescent="0.2">
      <c r="A443" s="22"/>
      <c r="B443" s="39"/>
      <c r="C443" s="40"/>
      <c r="D443" s="20"/>
      <c r="E443" s="28" t="str">
        <f>IF(D443="","",LOOKUP(D443,TimeZone!$A$1:$B$25,TimeZone!$B$1:$B$25))</f>
        <v/>
      </c>
      <c r="F443" s="20"/>
      <c r="G443" s="34" t="str">
        <f>IF(F443="","",LOOKUP(F443,TimeZone!$A$1:$B$25,TimeZone!$B$1:$B$25))</f>
        <v/>
      </c>
    </row>
    <row r="444" spans="1:7" ht="20.100000000000001" customHeight="1" x14ac:dyDescent="0.2">
      <c r="A444" s="22"/>
      <c r="B444" s="39"/>
      <c r="C444" s="40"/>
      <c r="D444" s="20"/>
      <c r="E444" s="28" t="str">
        <f>IF(D444="","",LOOKUP(D444,TimeZone!$A$1:$B$25,TimeZone!$B$1:$B$25))</f>
        <v/>
      </c>
      <c r="F444" s="20"/>
      <c r="G444" s="34" t="str">
        <f>IF(F444="","",LOOKUP(F444,TimeZone!$A$1:$B$25,TimeZone!$B$1:$B$25))</f>
        <v/>
      </c>
    </row>
    <row r="445" spans="1:7" ht="20.100000000000001" customHeight="1" x14ac:dyDescent="0.2">
      <c r="A445" s="22"/>
      <c r="B445" s="39"/>
      <c r="C445" s="40"/>
      <c r="D445" s="20"/>
      <c r="E445" s="28" t="str">
        <f>IF(D445="","",LOOKUP(D445,TimeZone!$A$1:$B$25,TimeZone!$B$1:$B$25))</f>
        <v/>
      </c>
      <c r="F445" s="20"/>
      <c r="G445" s="34" t="str">
        <f>IF(F445="","",LOOKUP(F445,TimeZone!$A$1:$B$25,TimeZone!$B$1:$B$25))</f>
        <v/>
      </c>
    </row>
    <row r="446" spans="1:7" ht="20.100000000000001" customHeight="1" x14ac:dyDescent="0.2">
      <c r="A446" s="22"/>
      <c r="B446" s="39"/>
      <c r="C446" s="40"/>
      <c r="D446" s="20"/>
      <c r="E446" s="28" t="str">
        <f>IF(D446="","",LOOKUP(D446,TimeZone!$A$1:$B$25,TimeZone!$B$1:$B$25))</f>
        <v/>
      </c>
      <c r="F446" s="20"/>
      <c r="G446" s="34" t="str">
        <f>IF(F446="","",LOOKUP(F446,TimeZone!$A$1:$B$25,TimeZone!$B$1:$B$25))</f>
        <v/>
      </c>
    </row>
    <row r="447" spans="1:7" ht="20.100000000000001" customHeight="1" x14ac:dyDescent="0.2">
      <c r="A447" s="22"/>
      <c r="B447" s="39"/>
      <c r="C447" s="40"/>
      <c r="D447" s="20"/>
      <c r="E447" s="28" t="str">
        <f>IF(D447="","",LOOKUP(D447,TimeZone!$A$1:$B$25,TimeZone!$B$1:$B$25))</f>
        <v/>
      </c>
      <c r="F447" s="20"/>
      <c r="G447" s="34" t="str">
        <f>IF(F447="","",LOOKUP(F447,TimeZone!$A$1:$B$25,TimeZone!$B$1:$B$25))</f>
        <v/>
      </c>
    </row>
    <row r="448" spans="1:7" ht="20.100000000000001" customHeight="1" x14ac:dyDescent="0.2">
      <c r="A448" s="22"/>
      <c r="B448" s="39"/>
      <c r="C448" s="40"/>
      <c r="D448" s="20"/>
      <c r="E448" s="28" t="str">
        <f>IF(D448="","",LOOKUP(D448,TimeZone!$A$1:$B$25,TimeZone!$B$1:$B$25))</f>
        <v/>
      </c>
      <c r="F448" s="20"/>
      <c r="G448" s="34" t="str">
        <f>IF(F448="","",LOOKUP(F448,TimeZone!$A$1:$B$25,TimeZone!$B$1:$B$25))</f>
        <v/>
      </c>
    </row>
    <row r="449" spans="1:7" ht="20.100000000000001" customHeight="1" x14ac:dyDescent="0.2">
      <c r="A449" s="22"/>
      <c r="B449" s="39"/>
      <c r="C449" s="40"/>
      <c r="D449" s="20"/>
      <c r="E449" s="28" t="str">
        <f>IF(D449="","",LOOKUP(D449,TimeZone!$A$1:$B$25,TimeZone!$B$1:$B$25))</f>
        <v/>
      </c>
      <c r="F449" s="20"/>
      <c r="G449" s="34" t="str">
        <f>IF(F449="","",LOOKUP(F449,TimeZone!$A$1:$B$25,TimeZone!$B$1:$B$25))</f>
        <v/>
      </c>
    </row>
    <row r="450" spans="1:7" ht="20.100000000000001" customHeight="1" x14ac:dyDescent="0.2">
      <c r="A450" s="22"/>
      <c r="B450" s="39"/>
      <c r="C450" s="40"/>
      <c r="D450" s="20"/>
      <c r="E450" s="28" t="str">
        <f>IF(D450="","",LOOKUP(D450,TimeZone!$A$1:$B$25,TimeZone!$B$1:$B$25))</f>
        <v/>
      </c>
      <c r="F450" s="20"/>
      <c r="G450" s="34" t="str">
        <f>IF(F450="","",LOOKUP(F450,TimeZone!$A$1:$B$25,TimeZone!$B$1:$B$25))</f>
        <v/>
      </c>
    </row>
    <row r="451" spans="1:7" ht="20.100000000000001" customHeight="1" x14ac:dyDescent="0.2">
      <c r="A451" s="22"/>
      <c r="B451" s="39"/>
      <c r="C451" s="40"/>
      <c r="D451" s="20"/>
      <c r="E451" s="28" t="str">
        <f>IF(D451="","",LOOKUP(D451,TimeZone!$A$1:$B$25,TimeZone!$B$1:$B$25))</f>
        <v/>
      </c>
      <c r="F451" s="20"/>
      <c r="G451" s="34" t="str">
        <f>IF(F451="","",LOOKUP(F451,TimeZone!$A$1:$B$25,TimeZone!$B$1:$B$25))</f>
        <v/>
      </c>
    </row>
    <row r="452" spans="1:7" ht="20.100000000000001" customHeight="1" x14ac:dyDescent="0.2">
      <c r="A452" s="22"/>
      <c r="B452" s="39"/>
      <c r="C452" s="40"/>
      <c r="D452" s="20"/>
      <c r="E452" s="28" t="str">
        <f>IF(D452="","",LOOKUP(D452,TimeZone!$A$1:$B$25,TimeZone!$B$1:$B$25))</f>
        <v/>
      </c>
      <c r="F452" s="20"/>
      <c r="G452" s="34" t="str">
        <f>IF(F452="","",LOOKUP(F452,TimeZone!$A$1:$B$25,TimeZone!$B$1:$B$25))</f>
        <v/>
      </c>
    </row>
    <row r="453" spans="1:7" ht="20.100000000000001" customHeight="1" x14ac:dyDescent="0.2">
      <c r="A453" s="22"/>
      <c r="B453" s="39"/>
      <c r="C453" s="40"/>
      <c r="D453" s="20"/>
      <c r="E453" s="28" t="str">
        <f>IF(D453="","",LOOKUP(D453,TimeZone!$A$1:$B$25,TimeZone!$B$1:$B$25))</f>
        <v/>
      </c>
      <c r="F453" s="20"/>
      <c r="G453" s="34" t="str">
        <f>IF(F453="","",LOOKUP(F453,TimeZone!$A$1:$B$25,TimeZone!$B$1:$B$25))</f>
        <v/>
      </c>
    </row>
    <row r="454" spans="1:7" ht="20.100000000000001" customHeight="1" x14ac:dyDescent="0.2">
      <c r="A454" s="22"/>
      <c r="B454" s="39"/>
      <c r="C454" s="40"/>
      <c r="D454" s="20"/>
      <c r="E454" s="28" t="str">
        <f>IF(D454="","",LOOKUP(D454,TimeZone!$A$1:$B$25,TimeZone!$B$1:$B$25))</f>
        <v/>
      </c>
      <c r="F454" s="20"/>
      <c r="G454" s="34" t="str">
        <f>IF(F454="","",LOOKUP(F454,TimeZone!$A$1:$B$25,TimeZone!$B$1:$B$25))</f>
        <v/>
      </c>
    </row>
    <row r="455" spans="1:7" ht="20.100000000000001" customHeight="1" x14ac:dyDescent="0.2">
      <c r="A455" s="22"/>
      <c r="B455" s="39"/>
      <c r="C455" s="40"/>
      <c r="D455" s="20"/>
      <c r="E455" s="28" t="str">
        <f>IF(D455="","",LOOKUP(D455,TimeZone!$A$1:$B$25,TimeZone!$B$1:$B$25))</f>
        <v/>
      </c>
      <c r="F455" s="20"/>
      <c r="G455" s="34" t="str">
        <f>IF(F455="","",LOOKUP(F455,TimeZone!$A$1:$B$25,TimeZone!$B$1:$B$25))</f>
        <v/>
      </c>
    </row>
    <row r="456" spans="1:7" ht="20.100000000000001" customHeight="1" x14ac:dyDescent="0.2">
      <c r="A456" s="22"/>
      <c r="B456" s="39"/>
      <c r="C456" s="40"/>
      <c r="D456" s="20"/>
      <c r="E456" s="28" t="str">
        <f>IF(D456="","",LOOKUP(D456,TimeZone!$A$1:$B$25,TimeZone!$B$1:$B$25))</f>
        <v/>
      </c>
      <c r="F456" s="20"/>
      <c r="G456" s="34" t="str">
        <f>IF(F456="","",LOOKUP(F456,TimeZone!$A$1:$B$25,TimeZone!$B$1:$B$25))</f>
        <v/>
      </c>
    </row>
    <row r="457" spans="1:7" ht="20.100000000000001" customHeight="1" x14ac:dyDescent="0.2">
      <c r="A457" s="22"/>
      <c r="B457" s="39"/>
      <c r="C457" s="40"/>
      <c r="D457" s="20"/>
      <c r="E457" s="28" t="str">
        <f>IF(D457="","",LOOKUP(D457,TimeZone!$A$1:$B$25,TimeZone!$B$1:$B$25))</f>
        <v/>
      </c>
      <c r="F457" s="20"/>
      <c r="G457" s="34" t="str">
        <f>IF(F457="","",LOOKUP(F457,TimeZone!$A$1:$B$25,TimeZone!$B$1:$B$25))</f>
        <v/>
      </c>
    </row>
    <row r="458" spans="1:7" ht="20.100000000000001" customHeight="1" x14ac:dyDescent="0.2">
      <c r="A458" s="22"/>
      <c r="B458" s="39"/>
      <c r="C458" s="40"/>
      <c r="D458" s="20"/>
      <c r="E458" s="28" t="str">
        <f>IF(D458="","",LOOKUP(D458,TimeZone!$A$1:$B$25,TimeZone!$B$1:$B$25))</f>
        <v/>
      </c>
      <c r="F458" s="20"/>
      <c r="G458" s="34" t="str">
        <f>IF(F458="","",LOOKUP(F458,TimeZone!$A$1:$B$25,TimeZone!$B$1:$B$25))</f>
        <v/>
      </c>
    </row>
    <row r="459" spans="1:7" ht="20.100000000000001" customHeight="1" x14ac:dyDescent="0.2">
      <c r="A459" s="22"/>
      <c r="B459" s="39"/>
      <c r="C459" s="40"/>
      <c r="D459" s="20"/>
      <c r="E459" s="28" t="str">
        <f>IF(D459="","",LOOKUP(D459,TimeZone!$A$1:$B$25,TimeZone!$B$1:$B$25))</f>
        <v/>
      </c>
      <c r="F459" s="20"/>
      <c r="G459" s="34" t="str">
        <f>IF(F459="","",LOOKUP(F459,TimeZone!$A$1:$B$25,TimeZone!$B$1:$B$25))</f>
        <v/>
      </c>
    </row>
    <row r="460" spans="1:7" ht="20.100000000000001" customHeight="1" x14ac:dyDescent="0.2">
      <c r="A460" s="22"/>
      <c r="B460" s="39"/>
      <c r="C460" s="40"/>
      <c r="D460" s="20"/>
      <c r="E460" s="28" t="str">
        <f>IF(D460="","",LOOKUP(D460,TimeZone!$A$1:$B$25,TimeZone!$B$1:$B$25))</f>
        <v/>
      </c>
      <c r="F460" s="20"/>
      <c r="G460" s="34" t="str">
        <f>IF(F460="","",LOOKUP(F460,TimeZone!$A$1:$B$25,TimeZone!$B$1:$B$25))</f>
        <v/>
      </c>
    </row>
    <row r="461" spans="1:7" ht="20.100000000000001" customHeight="1" x14ac:dyDescent="0.2">
      <c r="A461" s="22"/>
      <c r="B461" s="39"/>
      <c r="C461" s="40"/>
      <c r="D461" s="20"/>
      <c r="E461" s="28" t="str">
        <f>IF(D461="","",LOOKUP(D461,TimeZone!$A$1:$B$25,TimeZone!$B$1:$B$25))</f>
        <v/>
      </c>
      <c r="F461" s="20"/>
      <c r="G461" s="34" t="str">
        <f>IF(F461="","",LOOKUP(F461,TimeZone!$A$1:$B$25,TimeZone!$B$1:$B$25))</f>
        <v/>
      </c>
    </row>
    <row r="462" spans="1:7" ht="20.100000000000001" customHeight="1" x14ac:dyDescent="0.2">
      <c r="A462" s="22"/>
      <c r="B462" s="39"/>
      <c r="C462" s="40"/>
      <c r="D462" s="20"/>
      <c r="E462" s="28" t="str">
        <f>IF(D462="","",LOOKUP(D462,TimeZone!$A$1:$B$25,TimeZone!$B$1:$B$25))</f>
        <v/>
      </c>
      <c r="F462" s="20"/>
      <c r="G462" s="34" t="str">
        <f>IF(F462="","",LOOKUP(F462,TimeZone!$A$1:$B$25,TimeZone!$B$1:$B$25))</f>
        <v/>
      </c>
    </row>
    <row r="463" spans="1:7" ht="20.100000000000001" customHeight="1" x14ac:dyDescent="0.2">
      <c r="A463" s="22"/>
      <c r="B463" s="39"/>
      <c r="C463" s="40"/>
      <c r="D463" s="20"/>
      <c r="E463" s="28" t="str">
        <f>IF(D463="","",LOOKUP(D463,TimeZone!$A$1:$B$25,TimeZone!$B$1:$B$25))</f>
        <v/>
      </c>
      <c r="F463" s="20"/>
      <c r="G463" s="34" t="str">
        <f>IF(F463="","",LOOKUP(F463,TimeZone!$A$1:$B$25,TimeZone!$B$1:$B$25))</f>
        <v/>
      </c>
    </row>
    <row r="464" spans="1:7" ht="20.100000000000001" customHeight="1" x14ac:dyDescent="0.2">
      <c r="A464" s="22"/>
      <c r="B464" s="39"/>
      <c r="C464" s="40"/>
      <c r="D464" s="20"/>
      <c r="E464" s="28" t="str">
        <f>IF(D464="","",LOOKUP(D464,TimeZone!$A$1:$B$25,TimeZone!$B$1:$B$25))</f>
        <v/>
      </c>
      <c r="F464" s="20"/>
      <c r="G464" s="34" t="str">
        <f>IF(F464="","",LOOKUP(F464,TimeZone!$A$1:$B$25,TimeZone!$B$1:$B$25))</f>
        <v/>
      </c>
    </row>
    <row r="465" spans="1:7" ht="20.100000000000001" customHeight="1" x14ac:dyDescent="0.2">
      <c r="A465" s="22"/>
      <c r="B465" s="39"/>
      <c r="C465" s="40"/>
      <c r="D465" s="20"/>
      <c r="E465" s="28" t="str">
        <f>IF(D465="","",LOOKUP(D465,TimeZone!$A$1:$B$25,TimeZone!$B$1:$B$25))</f>
        <v/>
      </c>
      <c r="F465" s="20"/>
      <c r="G465" s="34" t="str">
        <f>IF(F465="","",LOOKUP(F465,TimeZone!$A$1:$B$25,TimeZone!$B$1:$B$25))</f>
        <v/>
      </c>
    </row>
    <row r="466" spans="1:7" ht="20.100000000000001" customHeight="1" x14ac:dyDescent="0.2">
      <c r="A466" s="22"/>
      <c r="B466" s="39"/>
      <c r="C466" s="40"/>
      <c r="D466" s="20"/>
      <c r="E466" s="28" t="str">
        <f>IF(D466="","",LOOKUP(D466,TimeZone!$A$1:$B$25,TimeZone!$B$1:$B$25))</f>
        <v/>
      </c>
      <c r="F466" s="20"/>
      <c r="G466" s="34" t="str">
        <f>IF(F466="","",LOOKUP(F466,TimeZone!$A$1:$B$25,TimeZone!$B$1:$B$25))</f>
        <v/>
      </c>
    </row>
    <row r="467" spans="1:7" ht="20.100000000000001" customHeight="1" x14ac:dyDescent="0.2">
      <c r="A467" s="22"/>
      <c r="B467" s="39"/>
      <c r="C467" s="40"/>
      <c r="D467" s="20"/>
      <c r="E467" s="28" t="str">
        <f>IF(D467="","",LOOKUP(D467,TimeZone!$A$1:$B$25,TimeZone!$B$1:$B$25))</f>
        <v/>
      </c>
      <c r="F467" s="20"/>
      <c r="G467" s="34" t="str">
        <f>IF(F467="","",LOOKUP(F467,TimeZone!$A$1:$B$25,TimeZone!$B$1:$B$25))</f>
        <v/>
      </c>
    </row>
    <row r="468" spans="1:7" ht="20.100000000000001" customHeight="1" x14ac:dyDescent="0.2">
      <c r="A468" s="22"/>
      <c r="B468" s="39"/>
      <c r="C468" s="40"/>
      <c r="D468" s="20"/>
      <c r="E468" s="28" t="str">
        <f>IF(D468="","",LOOKUP(D468,TimeZone!$A$1:$B$25,TimeZone!$B$1:$B$25))</f>
        <v/>
      </c>
      <c r="F468" s="20"/>
      <c r="G468" s="34" t="str">
        <f>IF(F468="","",LOOKUP(F468,TimeZone!$A$1:$B$25,TimeZone!$B$1:$B$25))</f>
        <v/>
      </c>
    </row>
    <row r="469" spans="1:7" ht="20.100000000000001" customHeight="1" x14ac:dyDescent="0.2">
      <c r="A469" s="22"/>
      <c r="B469" s="39"/>
      <c r="C469" s="40"/>
      <c r="D469" s="20"/>
      <c r="E469" s="28" t="str">
        <f>IF(D469="","",LOOKUP(D469,TimeZone!$A$1:$B$25,TimeZone!$B$1:$B$25))</f>
        <v/>
      </c>
      <c r="F469" s="20"/>
      <c r="G469" s="34" t="str">
        <f>IF(F469="","",LOOKUP(F469,TimeZone!$A$1:$B$25,TimeZone!$B$1:$B$25))</f>
        <v/>
      </c>
    </row>
    <row r="470" spans="1:7" ht="20.100000000000001" customHeight="1" x14ac:dyDescent="0.2">
      <c r="A470" s="22"/>
      <c r="B470" s="39"/>
      <c r="C470" s="40"/>
      <c r="D470" s="20"/>
      <c r="E470" s="28" t="str">
        <f>IF(D470="","",LOOKUP(D470,TimeZone!$A$1:$B$25,TimeZone!$B$1:$B$25))</f>
        <v/>
      </c>
      <c r="F470" s="20"/>
      <c r="G470" s="34" t="str">
        <f>IF(F470="","",LOOKUP(F470,TimeZone!$A$1:$B$25,TimeZone!$B$1:$B$25))</f>
        <v/>
      </c>
    </row>
    <row r="471" spans="1:7" ht="20.100000000000001" customHeight="1" x14ac:dyDescent="0.2">
      <c r="A471" s="22"/>
      <c r="B471" s="39"/>
      <c r="C471" s="40"/>
      <c r="D471" s="20"/>
      <c r="E471" s="28" t="str">
        <f>IF(D471="","",LOOKUP(D471,TimeZone!$A$1:$B$25,TimeZone!$B$1:$B$25))</f>
        <v/>
      </c>
      <c r="F471" s="20"/>
      <c r="G471" s="34" t="str">
        <f>IF(F471="","",LOOKUP(F471,TimeZone!$A$1:$B$25,TimeZone!$B$1:$B$25))</f>
        <v/>
      </c>
    </row>
    <row r="472" spans="1:7" ht="20.100000000000001" customHeight="1" x14ac:dyDescent="0.2">
      <c r="A472" s="22"/>
      <c r="B472" s="39"/>
      <c r="C472" s="40"/>
      <c r="D472" s="20"/>
      <c r="E472" s="28" t="str">
        <f>IF(D472="","",LOOKUP(D472,TimeZone!$A$1:$B$25,TimeZone!$B$1:$B$25))</f>
        <v/>
      </c>
      <c r="F472" s="20"/>
      <c r="G472" s="34" t="str">
        <f>IF(F472="","",LOOKUP(F472,TimeZone!$A$1:$B$25,TimeZone!$B$1:$B$25))</f>
        <v/>
      </c>
    </row>
    <row r="473" spans="1:7" ht="20.100000000000001" customHeight="1" x14ac:dyDescent="0.2">
      <c r="A473" s="22"/>
      <c r="B473" s="39"/>
      <c r="C473" s="40"/>
      <c r="D473" s="20"/>
      <c r="E473" s="28" t="str">
        <f>IF(D473="","",LOOKUP(D473,TimeZone!$A$1:$B$25,TimeZone!$B$1:$B$25))</f>
        <v/>
      </c>
      <c r="F473" s="20"/>
      <c r="G473" s="34" t="str">
        <f>IF(F473="","",LOOKUP(F473,TimeZone!$A$1:$B$25,TimeZone!$B$1:$B$25))</f>
        <v/>
      </c>
    </row>
    <row r="474" spans="1:7" ht="20.100000000000001" customHeight="1" x14ac:dyDescent="0.2">
      <c r="A474" s="22"/>
      <c r="B474" s="39"/>
      <c r="C474" s="40"/>
      <c r="D474" s="20"/>
      <c r="E474" s="28" t="str">
        <f>IF(D474="","",LOOKUP(D474,TimeZone!$A$1:$B$25,TimeZone!$B$1:$B$25))</f>
        <v/>
      </c>
      <c r="F474" s="20"/>
      <c r="G474" s="34" t="str">
        <f>IF(F474="","",LOOKUP(F474,TimeZone!$A$1:$B$25,TimeZone!$B$1:$B$25))</f>
        <v/>
      </c>
    </row>
    <row r="475" spans="1:7" ht="20.100000000000001" customHeight="1" x14ac:dyDescent="0.2">
      <c r="A475" s="22"/>
      <c r="B475" s="39"/>
      <c r="C475" s="40"/>
      <c r="D475" s="20"/>
      <c r="E475" s="28" t="str">
        <f>IF(D475="","",LOOKUP(D475,TimeZone!$A$1:$B$25,TimeZone!$B$1:$B$25))</f>
        <v/>
      </c>
      <c r="F475" s="20"/>
      <c r="G475" s="34" t="str">
        <f>IF(F475="","",LOOKUP(F475,TimeZone!$A$1:$B$25,TimeZone!$B$1:$B$25))</f>
        <v/>
      </c>
    </row>
    <row r="476" spans="1:7" ht="20.100000000000001" customHeight="1" x14ac:dyDescent="0.2">
      <c r="A476" s="22"/>
      <c r="B476" s="39"/>
      <c r="C476" s="40"/>
      <c r="D476" s="20"/>
      <c r="E476" s="28" t="str">
        <f>IF(D476="","",LOOKUP(D476,TimeZone!$A$1:$B$25,TimeZone!$B$1:$B$25))</f>
        <v/>
      </c>
      <c r="F476" s="20"/>
      <c r="G476" s="34" t="str">
        <f>IF(F476="","",LOOKUP(F476,TimeZone!$A$1:$B$25,TimeZone!$B$1:$B$25))</f>
        <v/>
      </c>
    </row>
    <row r="477" spans="1:7" ht="20.100000000000001" customHeight="1" x14ac:dyDescent="0.2">
      <c r="A477" s="22"/>
      <c r="B477" s="39"/>
      <c r="C477" s="40"/>
      <c r="D477" s="20"/>
      <c r="E477" s="28" t="str">
        <f>IF(D477="","",LOOKUP(D477,TimeZone!$A$1:$B$25,TimeZone!$B$1:$B$25))</f>
        <v/>
      </c>
      <c r="F477" s="20"/>
      <c r="G477" s="34" t="str">
        <f>IF(F477="","",LOOKUP(F477,TimeZone!$A$1:$B$25,TimeZone!$B$1:$B$25))</f>
        <v/>
      </c>
    </row>
    <row r="478" spans="1:7" ht="20.100000000000001" customHeight="1" x14ac:dyDescent="0.2">
      <c r="A478" s="22"/>
      <c r="B478" s="39"/>
      <c r="C478" s="40"/>
      <c r="D478" s="20"/>
      <c r="E478" s="28" t="str">
        <f>IF(D478="","",LOOKUP(D478,TimeZone!$A$1:$B$25,TimeZone!$B$1:$B$25))</f>
        <v/>
      </c>
      <c r="F478" s="20"/>
      <c r="G478" s="34" t="str">
        <f>IF(F478="","",LOOKUP(F478,TimeZone!$A$1:$B$25,TimeZone!$B$1:$B$25))</f>
        <v/>
      </c>
    </row>
    <row r="479" spans="1:7" ht="20.100000000000001" customHeight="1" x14ac:dyDescent="0.2">
      <c r="A479" s="22"/>
      <c r="B479" s="39"/>
      <c r="C479" s="40"/>
      <c r="D479" s="20"/>
      <c r="E479" s="28" t="str">
        <f>IF(D479="","",LOOKUP(D479,TimeZone!$A$1:$B$25,TimeZone!$B$1:$B$25))</f>
        <v/>
      </c>
      <c r="F479" s="20"/>
      <c r="G479" s="34" t="str">
        <f>IF(F479="","",LOOKUP(F479,TimeZone!$A$1:$B$25,TimeZone!$B$1:$B$25))</f>
        <v/>
      </c>
    </row>
    <row r="480" spans="1:7" ht="20.100000000000001" customHeight="1" x14ac:dyDescent="0.2">
      <c r="A480" s="22"/>
      <c r="B480" s="39"/>
      <c r="C480" s="40"/>
      <c r="D480" s="20"/>
      <c r="E480" s="28" t="str">
        <f>IF(D480="","",LOOKUP(D480,TimeZone!$A$1:$B$25,TimeZone!$B$1:$B$25))</f>
        <v/>
      </c>
      <c r="F480" s="20"/>
      <c r="G480" s="34" t="str">
        <f>IF(F480="","",LOOKUP(F480,TimeZone!$A$1:$B$25,TimeZone!$B$1:$B$25))</f>
        <v/>
      </c>
    </row>
    <row r="481" spans="1:7" ht="20.100000000000001" customHeight="1" x14ac:dyDescent="0.2">
      <c r="A481" s="22"/>
      <c r="B481" s="39"/>
      <c r="C481" s="40"/>
      <c r="D481" s="20"/>
      <c r="E481" s="28" t="str">
        <f>IF(D481="","",LOOKUP(D481,TimeZone!$A$1:$B$25,TimeZone!$B$1:$B$25))</f>
        <v/>
      </c>
      <c r="F481" s="20"/>
      <c r="G481" s="34" t="str">
        <f>IF(F481="","",LOOKUP(F481,TimeZone!$A$1:$B$25,TimeZone!$B$1:$B$25))</f>
        <v/>
      </c>
    </row>
    <row r="482" spans="1:7" ht="20.100000000000001" customHeight="1" x14ac:dyDescent="0.2">
      <c r="A482" s="22"/>
      <c r="B482" s="39"/>
      <c r="C482" s="40"/>
      <c r="D482" s="20"/>
      <c r="E482" s="28" t="str">
        <f>IF(D482="","",LOOKUP(D482,TimeZone!$A$1:$B$25,TimeZone!$B$1:$B$25))</f>
        <v/>
      </c>
      <c r="F482" s="20"/>
      <c r="G482" s="34" t="str">
        <f>IF(F482="","",LOOKUP(F482,TimeZone!$A$1:$B$25,TimeZone!$B$1:$B$25))</f>
        <v/>
      </c>
    </row>
    <row r="483" spans="1:7" ht="20.100000000000001" customHeight="1" x14ac:dyDescent="0.2">
      <c r="A483" s="22"/>
      <c r="B483" s="39"/>
      <c r="C483" s="40"/>
      <c r="D483" s="20"/>
      <c r="E483" s="28" t="str">
        <f>IF(D483="","",LOOKUP(D483,TimeZone!$A$1:$B$25,TimeZone!$B$1:$B$25))</f>
        <v/>
      </c>
      <c r="F483" s="20"/>
      <c r="G483" s="34" t="str">
        <f>IF(F483="","",LOOKUP(F483,TimeZone!$A$1:$B$25,TimeZone!$B$1:$B$25))</f>
        <v/>
      </c>
    </row>
    <row r="484" spans="1:7" ht="20.100000000000001" customHeight="1" x14ac:dyDescent="0.2">
      <c r="A484" s="22"/>
      <c r="B484" s="39"/>
      <c r="C484" s="40"/>
      <c r="D484" s="20"/>
      <c r="E484" s="28" t="str">
        <f>IF(D484="","",LOOKUP(D484,TimeZone!$A$1:$B$25,TimeZone!$B$1:$B$25))</f>
        <v/>
      </c>
      <c r="F484" s="20"/>
      <c r="G484" s="34" t="str">
        <f>IF(F484="","",LOOKUP(F484,TimeZone!$A$1:$B$25,TimeZone!$B$1:$B$25))</f>
        <v/>
      </c>
    </row>
    <row r="485" spans="1:7" ht="20.100000000000001" customHeight="1" x14ac:dyDescent="0.2">
      <c r="A485" s="22"/>
      <c r="B485" s="39"/>
      <c r="C485" s="40"/>
      <c r="D485" s="20"/>
      <c r="E485" s="28" t="str">
        <f>IF(D485="","",LOOKUP(D485,TimeZone!$A$1:$B$25,TimeZone!$B$1:$B$25))</f>
        <v/>
      </c>
      <c r="F485" s="20"/>
      <c r="G485" s="34" t="str">
        <f>IF(F485="","",LOOKUP(F485,TimeZone!$A$1:$B$25,TimeZone!$B$1:$B$25))</f>
        <v/>
      </c>
    </row>
    <row r="486" spans="1:7" ht="20.100000000000001" customHeight="1" x14ac:dyDescent="0.2">
      <c r="A486" s="22"/>
      <c r="B486" s="39"/>
      <c r="C486" s="40"/>
      <c r="D486" s="20"/>
      <c r="E486" s="28" t="str">
        <f>IF(D486="","",LOOKUP(D486,TimeZone!$A$1:$B$25,TimeZone!$B$1:$B$25))</f>
        <v/>
      </c>
      <c r="F486" s="20"/>
      <c r="G486" s="34" t="str">
        <f>IF(F486="","",LOOKUP(F486,TimeZone!$A$1:$B$25,TimeZone!$B$1:$B$25))</f>
        <v/>
      </c>
    </row>
    <row r="487" spans="1:7" ht="20.100000000000001" customHeight="1" x14ac:dyDescent="0.2">
      <c r="A487" s="22"/>
      <c r="B487" s="39"/>
      <c r="C487" s="40"/>
      <c r="D487" s="20"/>
      <c r="E487" s="28" t="str">
        <f>IF(D487="","",LOOKUP(D487,TimeZone!$A$1:$B$25,TimeZone!$B$1:$B$25))</f>
        <v/>
      </c>
      <c r="F487" s="20"/>
      <c r="G487" s="34" t="str">
        <f>IF(F487="","",LOOKUP(F487,TimeZone!$A$1:$B$25,TimeZone!$B$1:$B$25))</f>
        <v/>
      </c>
    </row>
    <row r="488" spans="1:7" ht="20.100000000000001" customHeight="1" x14ac:dyDescent="0.2">
      <c r="A488" s="22"/>
      <c r="B488" s="39"/>
      <c r="C488" s="40"/>
      <c r="D488" s="20"/>
      <c r="E488" s="28" t="str">
        <f>IF(D488="","",LOOKUP(D488,TimeZone!$A$1:$B$25,TimeZone!$B$1:$B$25))</f>
        <v/>
      </c>
      <c r="F488" s="20"/>
      <c r="G488" s="34" t="str">
        <f>IF(F488="","",LOOKUP(F488,TimeZone!$A$1:$B$25,TimeZone!$B$1:$B$25))</f>
        <v/>
      </c>
    </row>
    <row r="489" spans="1:7" ht="20.100000000000001" customHeight="1" x14ac:dyDescent="0.2">
      <c r="A489" s="22"/>
      <c r="B489" s="39"/>
      <c r="C489" s="40"/>
      <c r="D489" s="20"/>
      <c r="E489" s="28" t="str">
        <f>IF(D489="","",LOOKUP(D489,TimeZone!$A$1:$B$25,TimeZone!$B$1:$B$25))</f>
        <v/>
      </c>
      <c r="F489" s="20"/>
      <c r="G489" s="34" t="str">
        <f>IF(F489="","",LOOKUP(F489,TimeZone!$A$1:$B$25,TimeZone!$B$1:$B$25))</f>
        <v/>
      </c>
    </row>
    <row r="490" spans="1:7" ht="20.100000000000001" customHeight="1" x14ac:dyDescent="0.2">
      <c r="A490" s="22"/>
      <c r="B490" s="39"/>
      <c r="C490" s="40"/>
      <c r="D490" s="20"/>
      <c r="E490" s="28" t="str">
        <f>IF(D490="","",LOOKUP(D490,TimeZone!$A$1:$B$25,TimeZone!$B$1:$B$25))</f>
        <v/>
      </c>
      <c r="F490" s="20"/>
      <c r="G490" s="34" t="str">
        <f>IF(F490="","",LOOKUP(F490,TimeZone!$A$1:$B$25,TimeZone!$B$1:$B$25))</f>
        <v/>
      </c>
    </row>
    <row r="491" spans="1:7" ht="20.100000000000001" customHeight="1" x14ac:dyDescent="0.2">
      <c r="A491" s="22"/>
      <c r="B491" s="39"/>
      <c r="C491" s="40"/>
      <c r="D491" s="20"/>
      <c r="E491" s="28" t="str">
        <f>IF(D491="","",LOOKUP(D491,TimeZone!$A$1:$B$25,TimeZone!$B$1:$B$25))</f>
        <v/>
      </c>
      <c r="F491" s="20"/>
      <c r="G491" s="34" t="str">
        <f>IF(F491="","",LOOKUP(F491,TimeZone!$A$1:$B$25,TimeZone!$B$1:$B$25))</f>
        <v/>
      </c>
    </row>
    <row r="492" spans="1:7" ht="20.100000000000001" customHeight="1" x14ac:dyDescent="0.2">
      <c r="A492" s="22"/>
      <c r="B492" s="39"/>
      <c r="C492" s="40"/>
      <c r="D492" s="20"/>
      <c r="E492" s="28" t="str">
        <f>IF(D492="","",LOOKUP(D492,TimeZone!$A$1:$B$25,TimeZone!$B$1:$B$25))</f>
        <v/>
      </c>
      <c r="F492" s="20"/>
      <c r="G492" s="34" t="str">
        <f>IF(F492="","",LOOKUP(F492,TimeZone!$A$1:$B$25,TimeZone!$B$1:$B$25))</f>
        <v/>
      </c>
    </row>
    <row r="493" spans="1:7" ht="20.100000000000001" customHeight="1" x14ac:dyDescent="0.2">
      <c r="A493" s="22"/>
      <c r="B493" s="39"/>
      <c r="C493" s="40"/>
      <c r="D493" s="20"/>
      <c r="E493" s="28" t="str">
        <f>IF(D493="","",LOOKUP(D493,TimeZone!$A$1:$B$25,TimeZone!$B$1:$B$25))</f>
        <v/>
      </c>
      <c r="F493" s="20"/>
      <c r="G493" s="34" t="str">
        <f>IF(F493="","",LOOKUP(F493,TimeZone!$A$1:$B$25,TimeZone!$B$1:$B$25))</f>
        <v/>
      </c>
    </row>
    <row r="494" spans="1:7" ht="20.100000000000001" customHeight="1" x14ac:dyDescent="0.2">
      <c r="A494" s="22"/>
      <c r="B494" s="39"/>
      <c r="C494" s="40"/>
      <c r="D494" s="20"/>
      <c r="E494" s="28" t="str">
        <f>IF(D494="","",LOOKUP(D494,TimeZone!$A$1:$B$25,TimeZone!$B$1:$B$25))</f>
        <v/>
      </c>
      <c r="F494" s="20"/>
      <c r="G494" s="34" t="str">
        <f>IF(F494="","",LOOKUP(F494,TimeZone!$A$1:$B$25,TimeZone!$B$1:$B$25))</f>
        <v/>
      </c>
    </row>
    <row r="495" spans="1:7" ht="20.100000000000001" customHeight="1" x14ac:dyDescent="0.2">
      <c r="A495" s="22"/>
      <c r="B495" s="39"/>
      <c r="C495" s="40"/>
      <c r="D495" s="20"/>
      <c r="E495" s="28" t="str">
        <f>IF(D495="","",LOOKUP(D495,TimeZone!$A$1:$B$25,TimeZone!$B$1:$B$25))</f>
        <v/>
      </c>
      <c r="F495" s="20"/>
      <c r="G495" s="34" t="str">
        <f>IF(F495="","",LOOKUP(F495,TimeZone!$A$1:$B$25,TimeZone!$B$1:$B$25))</f>
        <v/>
      </c>
    </row>
    <row r="496" spans="1:7" ht="20.100000000000001" customHeight="1" x14ac:dyDescent="0.2">
      <c r="A496" s="22"/>
      <c r="B496" s="39"/>
      <c r="C496" s="40"/>
      <c r="D496" s="20"/>
      <c r="E496" s="28" t="str">
        <f>IF(D496="","",LOOKUP(D496,TimeZone!$A$1:$B$25,TimeZone!$B$1:$B$25))</f>
        <v/>
      </c>
      <c r="F496" s="20"/>
      <c r="G496" s="34" t="str">
        <f>IF(F496="","",LOOKUP(F496,TimeZone!$A$1:$B$25,TimeZone!$B$1:$B$25))</f>
        <v/>
      </c>
    </row>
    <row r="497" spans="1:7" ht="20.100000000000001" customHeight="1" x14ac:dyDescent="0.2">
      <c r="A497" s="22"/>
      <c r="B497" s="39"/>
      <c r="C497" s="40"/>
      <c r="D497" s="20"/>
      <c r="E497" s="28" t="str">
        <f>IF(D497="","",LOOKUP(D497,TimeZone!$A$1:$B$25,TimeZone!$B$1:$B$25))</f>
        <v/>
      </c>
      <c r="F497" s="20"/>
      <c r="G497" s="34" t="str">
        <f>IF(F497="","",LOOKUP(F497,TimeZone!$A$1:$B$25,TimeZone!$B$1:$B$25))</f>
        <v/>
      </c>
    </row>
    <row r="498" spans="1:7" ht="20.100000000000001" customHeight="1" x14ac:dyDescent="0.2">
      <c r="A498" s="22"/>
      <c r="B498" s="39"/>
      <c r="C498" s="40"/>
      <c r="D498" s="20"/>
      <c r="E498" s="28" t="str">
        <f>IF(D498="","",LOOKUP(D498,TimeZone!$A$1:$B$25,TimeZone!$B$1:$B$25))</f>
        <v/>
      </c>
      <c r="F498" s="20"/>
      <c r="G498" s="34" t="str">
        <f>IF(F498="","",LOOKUP(F498,TimeZone!$A$1:$B$25,TimeZone!$B$1:$B$25))</f>
        <v/>
      </c>
    </row>
    <row r="499" spans="1:7" ht="20.100000000000001" customHeight="1" x14ac:dyDescent="0.2">
      <c r="A499" s="22"/>
      <c r="B499" s="39"/>
      <c r="C499" s="40"/>
      <c r="D499" s="20"/>
      <c r="E499" s="28" t="str">
        <f>IF(D499="","",LOOKUP(D499,TimeZone!$A$1:$B$25,TimeZone!$B$1:$B$25))</f>
        <v/>
      </c>
      <c r="F499" s="20"/>
      <c r="G499" s="34" t="str">
        <f>IF(F499="","",LOOKUP(F499,TimeZone!$A$1:$B$25,TimeZone!$B$1:$B$25))</f>
        <v/>
      </c>
    </row>
    <row r="500" spans="1:7" ht="20.100000000000001" customHeight="1" x14ac:dyDescent="0.2">
      <c r="A500" s="22"/>
      <c r="B500" s="39"/>
      <c r="C500" s="40"/>
      <c r="D500" s="20"/>
      <c r="E500" s="28" t="str">
        <f>IF(D500="","",LOOKUP(D500,TimeZone!$A$1:$B$25,TimeZone!$B$1:$B$25))</f>
        <v/>
      </c>
      <c r="F500" s="20"/>
      <c r="G500" s="34" t="str">
        <f>IF(F500="","",LOOKUP(F500,TimeZone!$A$1:$B$25,TimeZone!$B$1:$B$25))</f>
        <v/>
      </c>
    </row>
    <row r="501" spans="1:7" ht="20.100000000000001" customHeight="1" x14ac:dyDescent="0.2">
      <c r="A501" s="22"/>
      <c r="B501" s="39"/>
      <c r="C501" s="40"/>
      <c r="D501" s="20"/>
      <c r="E501" s="28" t="str">
        <f>IF(D501="","",LOOKUP(D501,TimeZone!$A$1:$B$25,TimeZone!$B$1:$B$25))</f>
        <v/>
      </c>
      <c r="F501" s="20"/>
      <c r="G501" s="34" t="str">
        <f>IF(F501="","",LOOKUP(F501,TimeZone!$A$1:$B$25,TimeZone!$B$1:$B$25))</f>
        <v/>
      </c>
    </row>
    <row r="502" spans="1:7" ht="20.100000000000001" customHeight="1" thickBot="1" x14ac:dyDescent="0.25">
      <c r="A502" s="23"/>
      <c r="B502" s="41"/>
      <c r="C502" s="42"/>
      <c r="D502" s="24"/>
      <c r="E502" s="31" t="str">
        <f>IF(D502="","",LOOKUP(D502,TimeZone!$A$1:$B$25,TimeZone!$B$1:$B$25))</f>
        <v/>
      </c>
      <c r="F502" s="24"/>
      <c r="G502" s="35" t="str">
        <f>IF(F502="","",LOOKUP(F502,TimeZone!$A$1:$B$25,TimeZone!$B$1:$B$25))</f>
        <v/>
      </c>
    </row>
    <row r="503" spans="1:7" ht="20.100000000000001" customHeight="1" thickTop="1" x14ac:dyDescent="0.2"/>
  </sheetData>
  <sheetProtection algorithmName="SHA-512" hashValue="MSbm0aIn22hzcCBXkDvPPjjh67WzK/NPNG1dO6uXDgLTm1WqV3qk+yyH4iCNU2LSl6tRKAdY9McbRA0IheUPdw==" saltValue="Em2m4CI+clqRTUdkD1s2hg==" spinCount="100000" sheet="1" objects="1" scenarios="1" selectLockedCells="1" sort="0"/>
  <sortState xmlns:xlrd2="http://schemas.microsoft.com/office/spreadsheetml/2017/richdata2" ref="A3:G502">
    <sortCondition ref="A3:A502"/>
  </sortState>
  <mergeCells count="23">
    <mergeCell ref="N8:P8"/>
    <mergeCell ref="C1:C2"/>
    <mergeCell ref="Q1:T2"/>
    <mergeCell ref="F1:G2"/>
    <mergeCell ref="D1:E2"/>
    <mergeCell ref="K8:M8"/>
    <mergeCell ref="N7:P7"/>
    <mergeCell ref="A1:A2"/>
    <mergeCell ref="B1:B2"/>
    <mergeCell ref="M14:Q14"/>
    <mergeCell ref="M15:Q15"/>
    <mergeCell ref="N5:S5"/>
    <mergeCell ref="Q6:S6"/>
    <mergeCell ref="K4:S4"/>
    <mergeCell ref="M13:Q13"/>
    <mergeCell ref="K11:Q11"/>
    <mergeCell ref="M6:O6"/>
    <mergeCell ref="K12:N12"/>
    <mergeCell ref="K5:M5"/>
    <mergeCell ref="Q7:S7"/>
    <mergeCell ref="Q8:S8"/>
    <mergeCell ref="N9:S10"/>
    <mergeCell ref="K7:M7"/>
  </mergeCells>
  <phoneticPr fontId="0" type="noConversion"/>
  <dataValidations count="2">
    <dataValidation type="list" allowBlank="1" showInputMessage="1" showErrorMessage="1" sqref="F3:F1048576 D3:D1048576" xr:uid="{00000000-0002-0000-0100-000000000000}">
      <formula1>"Z,A,B,C,D,E,F,G,H,J,K,L,M,N,O,P,Q,R,S,T,U,V,W,X,Y"</formula1>
    </dataValidation>
    <dataValidation type="list" allowBlank="1" showInputMessage="1" showErrorMessage="1" sqref="N5" xr:uid="{00000000-0002-0000-0100-000001000000}">
      <formula1>Country</formula1>
    </dataValidation>
  </dataValidations>
  <hyperlinks>
    <hyperlink ref="M15" r:id="rId1" display="http://www.schmidt24sea.de" xr:uid="{00000000-0004-0000-0100-000000000000}"/>
  </hyperlinks>
  <pageMargins left="0.78740157499999996" right="0.78740157499999996" top="0.984251969" bottom="0.984251969" header="0.4921259845" footer="0.4921259845"/>
  <pageSetup paperSize="9" orientation="portrait" horizontalDpi="300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21" r:id="rId5" name="Button 9">
              <controlPr defaultSize="0" print="0" autoFill="0" autoPict="0" macro="[0]!_xludf.sort">
                <anchor moveWithCells="1">
                  <from>
                    <xdr:col>9</xdr:col>
                    <xdr:colOff>38100</xdr:colOff>
                    <xdr:row>0</xdr:row>
                    <xdr:rowOff>142875</xdr:rowOff>
                  </from>
                  <to>
                    <xdr:col>11</xdr:col>
                    <xdr:colOff>209550</xdr:colOff>
                    <xdr:row>1</xdr:row>
                    <xdr:rowOff>104775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9"/>
  <dimension ref="A1:AQ34"/>
  <sheetViews>
    <sheetView showGridLines="0" zoomScaleNormal="100" workbookViewId="0"/>
  </sheetViews>
  <sheetFormatPr baseColWidth="10" defaultColWidth="10.85546875" defaultRowHeight="14.25" x14ac:dyDescent="0.2"/>
  <cols>
    <col min="1" max="1" width="1.140625" style="53" customWidth="1"/>
    <col min="2" max="2" width="14.85546875" style="53" bestFit="1" customWidth="1"/>
    <col min="3" max="33" width="4.42578125" style="53" customWidth="1"/>
    <col min="34" max="34" width="3.140625" style="53" hidden="1" customWidth="1"/>
    <col min="35" max="35" width="1.140625" style="53" customWidth="1"/>
    <col min="36" max="38" width="10.7109375" style="53" customWidth="1"/>
    <col min="39" max="16384" width="10.85546875" style="53"/>
  </cols>
  <sheetData>
    <row r="1" spans="1:43" ht="6" customHeight="1" x14ac:dyDescent="0.2">
      <c r="A1" s="76"/>
    </row>
    <row r="2" spans="1:43" ht="43.5" customHeight="1" thickBot="1" x14ac:dyDescent="0.25">
      <c r="B2" s="134" t="str">
        <f>CONCATENATE($AJ$5," ",$AK$6,"   -   All Times are Local Times   -   (Day Light Saving: ",AK2," (",$AJ$2,")  -  Standard Time: ",AM2," (",AL2,"))")</f>
        <v>Bremerhaven, Germany 2019   -   All Times are Local Times   -   (Day Light Saving: 2 (B)  -  Standard Time: 1 (A))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J2" s="65" t="str">
        <f>LOOKUP($AJ$5,Locations!$A:$D,Locations!$D:$D)</f>
        <v>B</v>
      </c>
      <c r="AK2" s="65">
        <f>VLOOKUP($AJ$5,SV,5,0)</f>
        <v>2</v>
      </c>
      <c r="AL2" s="65" t="str">
        <f>LOOKUP($AJ$5,Locations!$A:$D,Locations!$F:$F)</f>
        <v>A</v>
      </c>
      <c r="AM2" s="65">
        <f>VLOOKUP($AJ$5,SV,7,0)</f>
        <v>1</v>
      </c>
    </row>
    <row r="3" spans="1:43" s="54" customFormat="1" ht="16.5" thickTop="1" thickBot="1" x14ac:dyDescent="0.25">
      <c r="B3" s="61"/>
      <c r="C3" s="62">
        <v>1</v>
      </c>
      <c r="D3" s="63">
        <f t="shared" ref="D3:AG3" si="0">C3+1</f>
        <v>2</v>
      </c>
      <c r="E3" s="63">
        <f t="shared" si="0"/>
        <v>3</v>
      </c>
      <c r="F3" s="63">
        <f t="shared" si="0"/>
        <v>4</v>
      </c>
      <c r="G3" s="63">
        <f t="shared" si="0"/>
        <v>5</v>
      </c>
      <c r="H3" s="63">
        <f t="shared" si="0"/>
        <v>6</v>
      </c>
      <c r="I3" s="63">
        <f t="shared" si="0"/>
        <v>7</v>
      </c>
      <c r="J3" s="63">
        <f t="shared" si="0"/>
        <v>8</v>
      </c>
      <c r="K3" s="63">
        <f t="shared" si="0"/>
        <v>9</v>
      </c>
      <c r="L3" s="63">
        <f t="shared" si="0"/>
        <v>10</v>
      </c>
      <c r="M3" s="63">
        <f t="shared" si="0"/>
        <v>11</v>
      </c>
      <c r="N3" s="63">
        <f t="shared" si="0"/>
        <v>12</v>
      </c>
      <c r="O3" s="63">
        <f t="shared" si="0"/>
        <v>13</v>
      </c>
      <c r="P3" s="63">
        <f t="shared" si="0"/>
        <v>14</v>
      </c>
      <c r="Q3" s="63">
        <f t="shared" si="0"/>
        <v>15</v>
      </c>
      <c r="R3" s="63">
        <f t="shared" si="0"/>
        <v>16</v>
      </c>
      <c r="S3" s="63">
        <f t="shared" si="0"/>
        <v>17</v>
      </c>
      <c r="T3" s="63">
        <f t="shared" si="0"/>
        <v>18</v>
      </c>
      <c r="U3" s="63">
        <f t="shared" si="0"/>
        <v>19</v>
      </c>
      <c r="V3" s="63">
        <f t="shared" si="0"/>
        <v>20</v>
      </c>
      <c r="W3" s="63">
        <f t="shared" si="0"/>
        <v>21</v>
      </c>
      <c r="X3" s="63">
        <f t="shared" si="0"/>
        <v>22</v>
      </c>
      <c r="Y3" s="63">
        <f t="shared" si="0"/>
        <v>23</v>
      </c>
      <c r="Z3" s="63">
        <f t="shared" si="0"/>
        <v>24</v>
      </c>
      <c r="AA3" s="63">
        <f t="shared" si="0"/>
        <v>25</v>
      </c>
      <c r="AB3" s="63">
        <f t="shared" si="0"/>
        <v>26</v>
      </c>
      <c r="AC3" s="63">
        <f t="shared" si="0"/>
        <v>27</v>
      </c>
      <c r="AD3" s="63">
        <f t="shared" si="0"/>
        <v>28</v>
      </c>
      <c r="AE3" s="63">
        <f t="shared" si="0"/>
        <v>29</v>
      </c>
      <c r="AF3" s="63">
        <f t="shared" si="0"/>
        <v>30</v>
      </c>
      <c r="AG3" s="64">
        <f t="shared" si="0"/>
        <v>31</v>
      </c>
      <c r="AJ3" s="133"/>
      <c r="AK3" s="133"/>
      <c r="AL3" s="133"/>
    </row>
    <row r="4" spans="1:43" ht="5.25" customHeight="1" thickTop="1" thickBot="1" x14ac:dyDescent="0.25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43" ht="15.75" thickTop="1" x14ac:dyDescent="0.2">
      <c r="B5" s="135">
        <f>DATE($AK$6,1,1)</f>
        <v>43466</v>
      </c>
      <c r="C5" s="4">
        <f>sunrise(DATE(YEAR($B$5),MONTH($B$5),DAY(C$3)),IF(AND(DATE(YEAR($B$5),MONTH($B$5),DAY(C$3))&gt;=Sommerzeit($AK$6),DATE(YEAR($B$5),MONTH($B$5),DAY(C$3))&lt;=Winterzeit($AK$6)),LOOKUP($AJ$5,SV,SZ),LOOKUP($AJ$5,SV,WZ)),LOOKUP($AJ$5,SV,Lon),LOOKUP($AJ$5,SV,Lat))</f>
        <v>0.35138888888888892</v>
      </c>
      <c r="D5" s="4">
        <f>sunrise(DATE(YEAR($B$5),MONTH($B$5),DAY(D$3)),IF(AND(DATE(YEAR($B$5),MONTH($B$5),DAY(D$3))&gt;=Sommerzeit($AK$6),DATE(YEAR($B$5),MONTH($B$5),DAY(D$3))&lt;=Winterzeit($AK$6)),LOOKUP($AJ$5,SV,SZ),LOOKUP($AJ$5,SV,WZ)),LOOKUP($AJ$5,SV,Lon),LOOKUP($AJ$5,SV,Lat))</f>
        <v>0.35138888888888892</v>
      </c>
      <c r="E5" s="4">
        <f>sunrise(DATE(YEAR($B$5),MONTH($B$5),DAY(E$3)),IF(AND(DATE(YEAR($B$5),MONTH($B$5),DAY(E$3))&gt;=Sommerzeit($AK$6),DATE(YEAR($B$5),MONTH($B$5),DAY(E$3))&lt;=Winterzeit($AK$6)),LOOKUP($AJ$5,SV,SZ),LOOKUP($AJ$5,SV,WZ)),LOOKUP($AJ$5,SV,Lon),LOOKUP($AJ$5,SV,Lat))</f>
        <v>0.35138888888888892</v>
      </c>
      <c r="F5" s="4">
        <f>sunrise(DATE(YEAR($B$5),MONTH($B$5),DAY(F$3)),IF(AND(DATE(YEAR($B$5),MONTH($B$5),DAY(F$3))&gt;=Sommerzeit($AK$6),DATE(YEAR($B$5),MONTH($B$5),DAY(F$3))&lt;=Winterzeit($AK$6)),LOOKUP($AJ$5,SV,SZ),LOOKUP($AJ$5,SV,WZ)),LOOKUP($AJ$5,SV,Lon),LOOKUP($AJ$5,SV,Lat))</f>
        <v>0.35138888888888892</v>
      </c>
      <c r="G5" s="4">
        <f>sunrise(DATE(YEAR($B$5),MONTH($B$5),DAY(G$3)),IF(AND(DATE(YEAR($B$5),MONTH($B$5),DAY(G$3))&gt;=Sommerzeit($AK$6),DATE(YEAR($B$5),MONTH($B$5),DAY(G$3))&lt;=Winterzeit($AK$6)),LOOKUP($AJ$5,SV,SZ),LOOKUP($AJ$5,SV,WZ)),LOOKUP($AJ$5,SV,Lon),LOOKUP($AJ$5,SV,Lat))</f>
        <v>0.35138888888888892</v>
      </c>
      <c r="H5" s="4">
        <f>sunrise(DATE(YEAR($B$5),MONTH($B$5),DAY(H$3)),IF(AND(DATE(YEAR($B$5),MONTH($B$5),DAY(H$3))&gt;=Sommerzeit($AK$6),DATE(YEAR($B$5),MONTH($B$5),DAY(H$3))&lt;=Winterzeit($AK$6)),LOOKUP($AJ$5,SV,SZ),LOOKUP($AJ$5,SV,WZ)),LOOKUP($AJ$5,SV,Lon),LOOKUP($AJ$5,SV,Lat))</f>
        <v>0.35069444444444442</v>
      </c>
      <c r="I5" s="4">
        <f>sunrise(DATE(YEAR($B$5),MONTH($B$5),DAY(I$3)),IF(AND(DATE(YEAR($B$5),MONTH($B$5),DAY(I$3))&gt;=Sommerzeit($AK$6),DATE(YEAR($B$5),MONTH($B$5),DAY(I$3))&lt;=Winterzeit($AK$6)),LOOKUP($AJ$5,SV,SZ),LOOKUP($AJ$5,SV,WZ)),LOOKUP($AJ$5,SV,Lon),LOOKUP($AJ$5,SV,Lat))</f>
        <v>0.35069444444444442</v>
      </c>
      <c r="J5" s="4">
        <f>sunrise(DATE(YEAR($B$5),MONTH($B$5),DAY(J$3)),IF(AND(DATE(YEAR($B$5),MONTH($B$5),DAY(J$3))&gt;=Sommerzeit($AK$6),DATE(YEAR($B$5),MONTH($B$5),DAY(J$3))&lt;=Winterzeit($AK$6)),LOOKUP($AJ$5,SV,SZ),LOOKUP($AJ$5,SV,WZ)),LOOKUP($AJ$5,SV,Lon),LOOKUP($AJ$5,SV,Lat))</f>
        <v>0.35069444444444442</v>
      </c>
      <c r="K5" s="4">
        <f>sunrise(DATE(YEAR($B$5),MONTH($B$5),DAY(K$3)),IF(AND(DATE(YEAR($B$5),MONTH($B$5),DAY(K$3))&gt;=Sommerzeit($AK$6),DATE(YEAR($B$5),MONTH($B$5),DAY(K$3))&lt;=Winterzeit($AK$6)),LOOKUP($AJ$5,SV,SZ),LOOKUP($AJ$5,SV,WZ)),LOOKUP($AJ$5,SV,Lon),LOOKUP($AJ$5,SV,Lat))</f>
        <v>0.35000000000000003</v>
      </c>
      <c r="L5" s="4">
        <f>sunrise(DATE(YEAR($B$5),MONTH($B$5),DAY(L$3)),IF(AND(DATE(YEAR($B$5),MONTH($B$5),DAY(L$3))&gt;=Sommerzeit($AK$6),DATE(YEAR($B$5),MONTH($B$5),DAY(L$3))&lt;=Winterzeit($AK$6)),LOOKUP($AJ$5,SV,SZ),LOOKUP($AJ$5,SV,WZ)),LOOKUP($AJ$5,SV,Lon),LOOKUP($AJ$5,SV,Lat))</f>
        <v>0.35000000000000003</v>
      </c>
      <c r="M5" s="4">
        <f>sunrise(DATE(YEAR($B$5),MONTH($B$5),DAY(M$3)),IF(AND(DATE(YEAR($B$5),MONTH($B$5),DAY(M$3))&gt;=Sommerzeit($AK$6),DATE(YEAR($B$5),MONTH($B$5),DAY(M$3))&lt;=Winterzeit($AK$6)),LOOKUP($AJ$5,SV,SZ),LOOKUP($AJ$5,SV,WZ)),LOOKUP($AJ$5,SV,Lon),LOOKUP($AJ$5,SV,Lat))</f>
        <v>0.34930555555555554</v>
      </c>
      <c r="N5" s="4">
        <f>sunrise(DATE(YEAR($B$5),MONTH($B$5),DAY(N$3)),IF(AND(DATE(YEAR($B$5),MONTH($B$5),DAY(N$3))&gt;=Sommerzeit($AK$6),DATE(YEAR($B$5),MONTH($B$5),DAY(N$3))&lt;=Winterzeit($AK$6)),LOOKUP($AJ$5,SV,SZ),LOOKUP($AJ$5,SV,WZ)),LOOKUP($AJ$5,SV,Lon),LOOKUP($AJ$5,SV,Lat))</f>
        <v>0.34930555555555554</v>
      </c>
      <c r="O5" s="4">
        <f>sunrise(DATE(YEAR($B$5),MONTH($B$5),DAY(O$3)),IF(AND(DATE(YEAR($B$5),MONTH($B$5),DAY(O$3))&gt;=Sommerzeit($AK$6),DATE(YEAR($B$5),MONTH($B$5),DAY(O$3))&lt;=Winterzeit($AK$6)),LOOKUP($AJ$5,SV,SZ),LOOKUP($AJ$5,SV,WZ)),LOOKUP($AJ$5,SV,Lon),LOOKUP($AJ$5,SV,Lat))</f>
        <v>0.34861111111111115</v>
      </c>
      <c r="P5" s="4">
        <f>sunrise(DATE(YEAR($B$5),MONTH($B$5),DAY(P$3)),IF(AND(DATE(YEAR($B$5),MONTH($B$5),DAY(P$3))&gt;=Sommerzeit($AK$6),DATE(YEAR($B$5),MONTH($B$5),DAY(P$3))&lt;=Winterzeit($AK$6)),LOOKUP($AJ$5,SV,SZ),LOOKUP($AJ$5,SV,WZ)),LOOKUP($AJ$5,SV,Lon),LOOKUP($AJ$5,SV,Lat))</f>
        <v>0.34791666666666665</v>
      </c>
      <c r="Q5" s="4">
        <f>sunrise(DATE(YEAR($B$5),MONTH($B$5),DAY(Q$3)),IF(AND(DATE(YEAR($B$5),MONTH($B$5),DAY(Q$3))&gt;=Sommerzeit($AK$6),DATE(YEAR($B$5),MONTH($B$5),DAY(Q$3))&lt;=Winterzeit($AK$6)),LOOKUP($AJ$5,SV,SZ),LOOKUP($AJ$5,SV,WZ)),LOOKUP($AJ$5,SV,Lon),LOOKUP($AJ$5,SV,Lat))</f>
        <v>0.34791666666666665</v>
      </c>
      <c r="R5" s="5">
        <f>sunrise(DATE(YEAR($B$5),MONTH($B$5),DAY(R$3)),IF(AND(DATE(YEAR($B$5),MONTH($B$5),DAY(R$3))&gt;=Sommerzeit($AK$6),DATE(YEAR($B$5),MONTH($B$5),DAY(R$3))&lt;=Winterzeit($AK$6)),LOOKUP($AJ$5,SV,SZ),LOOKUP($AJ$5,SV,WZ)),LOOKUP($AJ$5,SV,Lon),LOOKUP($AJ$5,SV,Lat))</f>
        <v>0.34722222222222227</v>
      </c>
      <c r="S5" s="5">
        <f>sunrise(DATE(YEAR($B$5),MONTH($B$5),DAY(S$3)),IF(AND(DATE(YEAR($B$5),MONTH($B$5),DAY(S$3))&gt;=Sommerzeit($AK$6),DATE(YEAR($B$5),MONTH($B$5),DAY(S$3))&lt;=Winterzeit($AK$6)),LOOKUP($AJ$5,SV,SZ),LOOKUP($AJ$5,SV,WZ)),LOOKUP($AJ$5,SV,Lon),LOOKUP($AJ$5,SV,Lat))</f>
        <v>0.34652777777777777</v>
      </c>
      <c r="T5" s="5">
        <f>sunrise(DATE(YEAR($B$5),MONTH($B$5),DAY(T$3)),IF(AND(DATE(YEAR($B$5),MONTH($B$5),DAY(T$3))&gt;=Sommerzeit($AK$6),DATE(YEAR($B$5),MONTH($B$5),DAY(T$3))&lt;=Winterzeit($AK$6)),LOOKUP($AJ$5,SV,SZ),LOOKUP($AJ$5,SV,WZ)),LOOKUP($AJ$5,SV,Lon),LOOKUP($AJ$5,SV,Lat))</f>
        <v>0.34583333333333338</v>
      </c>
      <c r="U5" s="5">
        <f>sunrise(DATE(YEAR($B$5),MONTH($B$5),DAY(U$3)),IF(AND(DATE(YEAR($B$5),MONTH($B$5),DAY(U$3))&gt;=Sommerzeit($AK$6),DATE(YEAR($B$5),MONTH($B$5),DAY(U$3))&lt;=Winterzeit($AK$6)),LOOKUP($AJ$5,SV,SZ),LOOKUP($AJ$5,SV,WZ)),LOOKUP($AJ$5,SV,Lon),LOOKUP($AJ$5,SV,Lat))</f>
        <v>0.34513888888888888</v>
      </c>
      <c r="V5" s="5">
        <f>sunrise(DATE(YEAR($B$5),MONTH($B$5),DAY(V$3)),IF(AND(DATE(YEAR($B$5),MONTH($B$5),DAY(V$3))&gt;=Sommerzeit($AK$6),DATE(YEAR($B$5),MONTH($B$5),DAY(V$3))&lt;=Winterzeit($AK$6)),LOOKUP($AJ$5,SV,SZ),LOOKUP($AJ$5,SV,WZ)),LOOKUP($AJ$5,SV,Lon),LOOKUP($AJ$5,SV,Lat))</f>
        <v>0.3444444444444445</v>
      </c>
      <c r="W5" s="5">
        <f>sunrise(DATE(YEAR($B$5),MONTH($B$5),DAY(W$3)),IF(AND(DATE(YEAR($B$5),MONTH($B$5),DAY(W$3))&gt;=Sommerzeit($AK$6),DATE(YEAR($B$5),MONTH($B$5),DAY(W$3))&lt;=Winterzeit($AK$6)),LOOKUP($AJ$5,SV,SZ),LOOKUP($AJ$5,SV,WZ)),LOOKUP($AJ$5,SV,Lon),LOOKUP($AJ$5,SV,Lat))</f>
        <v>0.34375</v>
      </c>
      <c r="X5" s="5">
        <f>sunrise(DATE(YEAR($B$5),MONTH($B$5),DAY(X$3)),IF(AND(DATE(YEAR($B$5),MONTH($B$5),DAY(X$3))&gt;=Sommerzeit($AK$6),DATE(YEAR($B$5),MONTH($B$5),DAY(X$3))&lt;=Winterzeit($AK$6)),LOOKUP($AJ$5,SV,SZ),LOOKUP($AJ$5,SV,WZ)),LOOKUP($AJ$5,SV,Lon),LOOKUP($AJ$5,SV,Lat))</f>
        <v>0.3430555555555555</v>
      </c>
      <c r="Y5" s="5">
        <f>sunrise(DATE(YEAR($B$5),MONTH($B$5),DAY(Y$3)),IF(AND(DATE(YEAR($B$5),MONTH($B$5),DAY(Y$3))&gt;=Sommerzeit($AK$6),DATE(YEAR($B$5),MONTH($B$5),DAY(Y$3))&lt;=Winterzeit($AK$6)),LOOKUP($AJ$5,SV,SZ),LOOKUP($AJ$5,SV,WZ)),LOOKUP($AJ$5,SV,Lon),LOOKUP($AJ$5,SV,Lat))</f>
        <v>0.34236111111111112</v>
      </c>
      <c r="Z5" s="5">
        <f>sunrise(DATE(YEAR($B$5),MONTH($B$5),DAY(Z$3)),IF(AND(DATE(YEAR($B$5),MONTH($B$5),DAY(Z$3))&gt;=Sommerzeit($AK$6),DATE(YEAR($B$5),MONTH($B$5),DAY(Z$3))&lt;=Winterzeit($AK$6)),LOOKUP($AJ$5,SV,SZ),LOOKUP($AJ$5,SV,WZ)),LOOKUP($AJ$5,SV,Lon),LOOKUP($AJ$5,SV,Lat))</f>
        <v>0.34166666666666662</v>
      </c>
      <c r="AA5" s="5">
        <f>sunrise(DATE(YEAR($B$5),MONTH($B$5),DAY(AA$3)),IF(AND(DATE(YEAR($B$5),MONTH($B$5),DAY(AA$3))&gt;=Sommerzeit($AK$6),DATE(YEAR($B$5),MONTH($B$5),DAY(AA$3))&lt;=Winterzeit($AK$6)),LOOKUP($AJ$5,SV,SZ),LOOKUP($AJ$5,SV,WZ)),LOOKUP($AJ$5,SV,Lon),LOOKUP($AJ$5,SV,Lat))</f>
        <v>0.34097222222222223</v>
      </c>
      <c r="AB5" s="5">
        <f>sunrise(DATE(YEAR($B$5),MONTH($B$5),DAY(AB$3)),IF(AND(DATE(YEAR($B$5),MONTH($B$5),DAY(AB$3))&gt;=Sommerzeit($AK$6),DATE(YEAR($B$5),MONTH($B$5),DAY(AB$3))&lt;=Winterzeit($AK$6)),LOOKUP($AJ$5,SV,SZ),LOOKUP($AJ$5,SV,WZ)),LOOKUP($AJ$5,SV,Lon),LOOKUP($AJ$5,SV,Lat))</f>
        <v>0.34027777777777773</v>
      </c>
      <c r="AC5" s="5">
        <f>sunrise(DATE(YEAR($B$5),MONTH($B$5),DAY(AC$3)),IF(AND(DATE(YEAR($B$5),MONTH($B$5),DAY(AC$3))&gt;=Sommerzeit($AK$6),DATE(YEAR($B$5),MONTH($B$5),DAY(AC$3))&lt;=Winterzeit($AK$6)),LOOKUP($AJ$5,SV,SZ),LOOKUP($AJ$5,SV,WZ)),LOOKUP($AJ$5,SV,Lon),LOOKUP($AJ$5,SV,Lat))</f>
        <v>0.33958333333333335</v>
      </c>
      <c r="AD5" s="5">
        <f>sunrise(DATE(YEAR($B$5),MONTH($B$5),DAY(AD$3)),IF(AND(DATE(YEAR($B$5),MONTH($B$5),DAY(AD$3))&gt;=Sommerzeit($AK$6),DATE(YEAR($B$5),MONTH($B$5),DAY(AD$3))&lt;=Winterzeit($AK$6)),LOOKUP($AJ$5,SV,SZ),LOOKUP($AJ$5,SV,WZ)),LOOKUP($AJ$5,SV,Lon),LOOKUP($AJ$5,SV,Lat))</f>
        <v>0.33819444444444446</v>
      </c>
      <c r="AE5" s="5">
        <f>sunrise(DATE(YEAR($B$5),MONTH($B$5),DAY(AE$3)),IF(AND(DATE(YEAR($B$5),MONTH($B$5),DAY(AE$3))&gt;=Sommerzeit($AK$6),DATE(YEAR($B$5),MONTH($B$5),DAY(AE$3))&lt;=Winterzeit($AK$6)),LOOKUP($AJ$5,SV,SZ),LOOKUP($AJ$5,SV,WZ)),LOOKUP($AJ$5,SV,Lon),LOOKUP($AJ$5,SV,Lat))</f>
        <v>0.33749999999999997</v>
      </c>
      <c r="AF5" s="5">
        <f>sunrise(DATE(YEAR($B$5),MONTH($B$5),DAY(AF$3)),IF(AND(DATE(YEAR($B$5),MONTH($B$5),DAY(AF$3))&gt;=Sommerzeit($AK$6),DATE(YEAR($B$5),MONTH($B$5),DAY(AF$3))&lt;=Winterzeit($AK$6)),LOOKUP($AJ$5,SV,SZ),LOOKUP($AJ$5,SV,WZ)),LOOKUP($AJ$5,SV,Lon),LOOKUP($AJ$5,SV,Lat))</f>
        <v>0.33680555555555558</v>
      </c>
      <c r="AG5" s="6">
        <f>sunrise(DATE(YEAR($B$5),MONTH($B$5),DAY(AG$3)),IF(AND(DATE(YEAR($B$5),MONTH($B$5),DAY(AG$3))&gt;=Sommerzeit($AK$6),DATE(YEAR($B$5),MONTH($B$5),DAY(AG$3))&lt;=Winterzeit($AK$6)),LOOKUP($AJ$5,SV,SZ),LOOKUP($AJ$5,SV,WZ)),LOOKUP($AJ$5,SV,Lon),LOOKUP($AJ$5,SV,Lat))</f>
        <v>0.3354166666666667</v>
      </c>
      <c r="AJ5" s="130" t="s">
        <v>31</v>
      </c>
      <c r="AK5" s="131"/>
      <c r="AL5" s="132"/>
      <c r="AM5" s="57"/>
      <c r="AN5" s="57"/>
      <c r="AO5" s="57"/>
      <c r="AP5" s="57"/>
      <c r="AQ5" s="57"/>
    </row>
    <row r="6" spans="1:43" ht="15.75" thickBot="1" x14ac:dyDescent="0.25">
      <c r="B6" s="136"/>
      <c r="C6" s="7">
        <f>sunset(DATE(YEAR($B$5),MONTH($B$5),DAY(C$3)),IF(AND(DATE(YEAR($B$5),MONTH($B$5),DAY(C$3))&gt;=Sommerzeit($AK$6),DATE(YEAR($B$5),MONTH($B$5),DAY(C$3))&lt;=Winterzeit($AK$6)),LOOKUP($AJ$5,SV,SZ),LOOKUP($AJ$5,SV,WZ)),LOOKUP($AJ$5,SV,Lon),LOOKUP($AJ$5,SV,Lat))</f>
        <v>0.69166666666666676</v>
      </c>
      <c r="D6" s="8">
        <f>sunset(DATE(YEAR($B$5),MONTH($B$5),DAY(D$3)),IF(AND(DATE(YEAR($B$5),MONTH($B$5),DAY(D$3))&gt;=Sommerzeit($AK$6),DATE(YEAR($B$5),MONTH($B$5),DAY(D$3))&lt;=Winterzeit($AK$6)),LOOKUP($AJ$5,SV,SZ),LOOKUP($AJ$5,SV,WZ)),LOOKUP($AJ$5,SV,Lon),LOOKUP($AJ$5,SV,Lat))</f>
        <v>0.69236111111111109</v>
      </c>
      <c r="E6" s="8">
        <f>sunset(DATE(YEAR($B$5),MONTH($B$5),DAY(E$3)),IF(AND(DATE(YEAR($B$5),MONTH($B$5),DAY(E$3))&gt;=Sommerzeit($AK$6),DATE(YEAR($B$5),MONTH($B$5),DAY(E$3))&lt;=Winterzeit($AK$6)),LOOKUP($AJ$5,SV,SZ),LOOKUP($AJ$5,SV,WZ)),LOOKUP($AJ$5,SV,Lon),LOOKUP($AJ$5,SV,Lat))</f>
        <v>0.69305555555555554</v>
      </c>
      <c r="F6" s="8">
        <f>sunset(DATE(YEAR($B$5),MONTH($B$5),DAY(F$3)),IF(AND(DATE(YEAR($B$5),MONTH($B$5),DAY(F$3))&gt;=Sommerzeit($AK$6),DATE(YEAR($B$5),MONTH($B$5),DAY(F$3))&lt;=Winterzeit($AK$6)),LOOKUP($AJ$5,SV,SZ),LOOKUP($AJ$5,SV,WZ)),LOOKUP($AJ$5,SV,Lon),LOOKUP($AJ$5,SV,Lat))</f>
        <v>0.69444444444444453</v>
      </c>
      <c r="G6" s="8">
        <f>sunset(DATE(YEAR($B$5),MONTH($B$5),DAY(G$3)),IF(AND(DATE(YEAR($B$5),MONTH($B$5),DAY(G$3))&gt;=Sommerzeit($AK$6),DATE(YEAR($B$5),MONTH($B$5),DAY(G$3))&lt;=Winterzeit($AK$6)),LOOKUP($AJ$5,SV,SZ),LOOKUP($AJ$5,SV,WZ)),LOOKUP($AJ$5,SV,Lon),LOOKUP($AJ$5,SV,Lat))</f>
        <v>0.69513888888888886</v>
      </c>
      <c r="H6" s="8">
        <f>sunset(DATE(YEAR($B$5),MONTH($B$5),DAY(H$3)),IF(AND(DATE(YEAR($B$5),MONTH($B$5),DAY(H$3))&gt;=Sommerzeit($AK$6),DATE(YEAR($B$5),MONTH($B$5),DAY(H$3))&lt;=Winterzeit($AK$6)),LOOKUP($AJ$5,SV,SZ),LOOKUP($AJ$5,SV,WZ)),LOOKUP($AJ$5,SV,Lon),LOOKUP($AJ$5,SV,Lat))</f>
        <v>0.6958333333333333</v>
      </c>
      <c r="I6" s="8">
        <f>sunset(DATE(YEAR($B$5),MONTH($B$5),DAY(I$3)),IF(AND(DATE(YEAR($B$5),MONTH($B$5),DAY(I$3))&gt;=Sommerzeit($AK$6),DATE(YEAR($B$5),MONTH($B$5),DAY(I$3))&lt;=Winterzeit($AK$6)),LOOKUP($AJ$5,SV,SZ),LOOKUP($AJ$5,SV,WZ)),LOOKUP($AJ$5,SV,Lon),LOOKUP($AJ$5,SV,Lat))</f>
        <v>0.69652777777777775</v>
      </c>
      <c r="J6" s="8">
        <f>sunset(DATE(YEAR($B$5),MONTH($B$5),DAY(J$3)),IF(AND(DATE(YEAR($B$5),MONTH($B$5),DAY(J$3))&gt;=Sommerzeit($AK$6),DATE(YEAR($B$5),MONTH($B$5),DAY(J$3))&lt;=Winterzeit($AK$6)),LOOKUP($AJ$5,SV,SZ),LOOKUP($AJ$5,SV,WZ)),LOOKUP($AJ$5,SV,Lon),LOOKUP($AJ$5,SV,Lat))</f>
        <v>0.6972222222222223</v>
      </c>
      <c r="K6" s="8">
        <f>sunset(DATE(YEAR($B$5),MONTH($B$5),DAY(K$3)),IF(AND(DATE(YEAR($B$5),MONTH($B$5),DAY(K$3))&gt;=Sommerzeit($AK$6),DATE(YEAR($B$5),MONTH($B$5),DAY(K$3))&lt;=Winterzeit($AK$6)),LOOKUP($AJ$5,SV,SZ),LOOKUP($AJ$5,SV,WZ)),LOOKUP($AJ$5,SV,Lon),LOOKUP($AJ$5,SV,Lat))</f>
        <v>0.69861111111111107</v>
      </c>
      <c r="L6" s="8">
        <f>sunset(DATE(YEAR($B$5),MONTH($B$5),DAY(L$3)),IF(AND(DATE(YEAR($B$5),MONTH($B$5),DAY(L$3))&gt;=Sommerzeit($AK$6),DATE(YEAR($B$5),MONTH($B$5),DAY(L$3))&lt;=Winterzeit($AK$6)),LOOKUP($AJ$5,SV,SZ),LOOKUP($AJ$5,SV,WZ)),LOOKUP($AJ$5,SV,Lon),LOOKUP($AJ$5,SV,Lat))</f>
        <v>0.69930555555555562</v>
      </c>
      <c r="M6" s="8">
        <f>sunset(DATE(YEAR($B$5),MONTH($B$5),DAY(M$3)),IF(AND(DATE(YEAR($B$5),MONTH($B$5),DAY(M$3))&gt;=Sommerzeit($AK$6),DATE(YEAR($B$5),MONTH($B$5),DAY(M$3))&lt;=Winterzeit($AK$6)),LOOKUP($AJ$5,SV,SZ),LOOKUP($AJ$5,SV,WZ)),LOOKUP($AJ$5,SV,Lon),LOOKUP($AJ$5,SV,Lat))</f>
        <v>0.70000000000000007</v>
      </c>
      <c r="N6" s="8">
        <f>sunset(DATE(YEAR($B$5),MONTH($B$5),DAY(N$3)),IF(AND(DATE(YEAR($B$5),MONTH($B$5),DAY(N$3))&gt;=Sommerzeit($AK$6),DATE(YEAR($B$5),MONTH($B$5),DAY(N$3))&lt;=Winterzeit($AK$6)),LOOKUP($AJ$5,SV,SZ),LOOKUP($AJ$5,SV,WZ)),LOOKUP($AJ$5,SV,Lon),LOOKUP($AJ$5,SV,Lat))</f>
        <v>0.70138888888888884</v>
      </c>
      <c r="O6" s="8">
        <f>sunset(DATE(YEAR($B$5),MONTH($B$5),DAY(O$3)),IF(AND(DATE(YEAR($B$5),MONTH($B$5),DAY(O$3))&gt;=Sommerzeit($AK$6),DATE(YEAR($B$5),MONTH($B$5),DAY(O$3))&lt;=Winterzeit($AK$6)),LOOKUP($AJ$5,SV,SZ),LOOKUP($AJ$5,SV,WZ)),LOOKUP($AJ$5,SV,Lon),LOOKUP($AJ$5,SV,Lat))</f>
        <v>0.70208333333333339</v>
      </c>
      <c r="P6" s="8">
        <f>sunset(DATE(YEAR($B$5),MONTH($B$5),DAY(P$3)),IF(AND(DATE(YEAR($B$5),MONTH($B$5),DAY(P$3))&gt;=Sommerzeit($AK$6),DATE(YEAR($B$5),MONTH($B$5),DAY(P$3))&lt;=Winterzeit($AK$6)),LOOKUP($AJ$5,SV,SZ),LOOKUP($AJ$5,SV,WZ)),LOOKUP($AJ$5,SV,Lon),LOOKUP($AJ$5,SV,Lat))</f>
        <v>0.70347222222222217</v>
      </c>
      <c r="Q6" s="8">
        <f>sunset(DATE(YEAR($B$5),MONTH($B$5),DAY(Q$3)),IF(AND(DATE(YEAR($B$5),MONTH($B$5),DAY(Q$3))&gt;=Sommerzeit($AK$6),DATE(YEAR($B$5),MONTH($B$5),DAY(Q$3))&lt;=Winterzeit($AK$6)),LOOKUP($AJ$5,SV,SZ),LOOKUP($AJ$5,SV,WZ)),LOOKUP($AJ$5,SV,Lon),LOOKUP($AJ$5,SV,Lat))</f>
        <v>0.70416666666666661</v>
      </c>
      <c r="R6" s="8">
        <f>sunset(DATE(YEAR($B$5),MONTH($B$5),DAY(R$3)),IF(AND(DATE(YEAR($B$5),MONTH($B$5),DAY(R$3))&gt;=Sommerzeit($AK$6),DATE(YEAR($B$5),MONTH($B$5),DAY(R$3))&lt;=Winterzeit($AK$6)),LOOKUP($AJ$5,SV,SZ),LOOKUP($AJ$5,SV,WZ)),LOOKUP($AJ$5,SV,Lon),LOOKUP($AJ$5,SV,Lat))</f>
        <v>0.7055555555555556</v>
      </c>
      <c r="S6" s="8">
        <f>sunset(DATE(YEAR($B$5),MONTH($B$5),DAY(S$3)),IF(AND(DATE(YEAR($B$5),MONTH($B$5),DAY(S$3))&gt;=Sommerzeit($AK$6),DATE(YEAR($B$5),MONTH($B$5),DAY(S$3))&lt;=Winterzeit($AK$6)),LOOKUP($AJ$5,SV,SZ),LOOKUP($AJ$5,SV,WZ)),LOOKUP($AJ$5,SV,Lon),LOOKUP($AJ$5,SV,Lat))</f>
        <v>0.70624999999999993</v>
      </c>
      <c r="T6" s="8">
        <f>sunset(DATE(YEAR($B$5),MONTH($B$5),DAY(T$3)),IF(AND(DATE(YEAR($B$5),MONTH($B$5),DAY(T$3))&gt;=Sommerzeit($AK$6),DATE(YEAR($B$5),MONTH($B$5),DAY(T$3))&lt;=Winterzeit($AK$6)),LOOKUP($AJ$5,SV,SZ),LOOKUP($AJ$5,SV,WZ)),LOOKUP($AJ$5,SV,Lon),LOOKUP($AJ$5,SV,Lat))</f>
        <v>0.70763888888888893</v>
      </c>
      <c r="U6" s="8">
        <f>sunset(DATE(YEAR($B$5),MONTH($B$5),DAY(U$3)),IF(AND(DATE(YEAR($B$5),MONTH($B$5),DAY(U$3))&gt;=Sommerzeit($AK$6),DATE(YEAR($B$5),MONTH($B$5),DAY(U$3))&lt;=Winterzeit($AK$6)),LOOKUP($AJ$5,SV,SZ),LOOKUP($AJ$5,SV,WZ)),LOOKUP($AJ$5,SV,Lon),LOOKUP($AJ$5,SV,Lat))</f>
        <v>0.70833333333333337</v>
      </c>
      <c r="V6" s="8">
        <f>sunset(DATE(YEAR($B$5),MONTH($B$5),DAY(V$3)),IF(AND(DATE(YEAR($B$5),MONTH($B$5),DAY(V$3))&gt;=Sommerzeit($AK$6),DATE(YEAR($B$5),MONTH($B$5),DAY(V$3))&lt;=Winterzeit($AK$6)),LOOKUP($AJ$5,SV,SZ),LOOKUP($AJ$5,SV,WZ)),LOOKUP($AJ$5,SV,Lon),LOOKUP($AJ$5,SV,Lat))</f>
        <v>0.70972222222222225</v>
      </c>
      <c r="W6" s="8">
        <f>sunset(DATE(YEAR($B$5),MONTH($B$5),DAY(W$3)),IF(AND(DATE(YEAR($B$5),MONTH($B$5),DAY(W$3))&gt;=Sommerzeit($AK$6),DATE(YEAR($B$5),MONTH($B$5),DAY(W$3))&lt;=Winterzeit($AK$6)),LOOKUP($AJ$5,SV,SZ),LOOKUP($AJ$5,SV,WZ)),LOOKUP($AJ$5,SV,Lon),LOOKUP($AJ$5,SV,Lat))</f>
        <v>0.7104166666666667</v>
      </c>
      <c r="X6" s="8">
        <f>sunset(DATE(YEAR($B$5),MONTH($B$5),DAY(X$3)),IF(AND(DATE(YEAR($B$5),MONTH($B$5),DAY(X$3))&gt;=Sommerzeit($AK$6),DATE(YEAR($B$5),MONTH($B$5),DAY(X$3))&lt;=Winterzeit($AK$6)),LOOKUP($AJ$5,SV,SZ),LOOKUP($AJ$5,SV,WZ)),LOOKUP($AJ$5,SV,Lon),LOOKUP($AJ$5,SV,Lat))</f>
        <v>0.71180555555555547</v>
      </c>
      <c r="Y6" s="8">
        <f>sunset(DATE(YEAR($B$5),MONTH($B$5),DAY(Y$3)),IF(AND(DATE(YEAR($B$5),MONTH($B$5),DAY(Y$3))&gt;=Sommerzeit($AK$6),DATE(YEAR($B$5),MONTH($B$5),DAY(Y$3))&lt;=Winterzeit($AK$6)),LOOKUP($AJ$5,SV,SZ),LOOKUP($AJ$5,SV,WZ)),LOOKUP($AJ$5,SV,Lon),LOOKUP($AJ$5,SV,Lat))</f>
        <v>0.71319444444444446</v>
      </c>
      <c r="Z6" s="8">
        <f>sunset(DATE(YEAR($B$5),MONTH($B$5),DAY(Z$3)),IF(AND(DATE(YEAR($B$5),MONTH($B$5),DAY(Z$3))&gt;=Sommerzeit($AK$6),DATE(YEAR($B$5),MONTH($B$5),DAY(Z$3))&lt;=Winterzeit($AK$6)),LOOKUP($AJ$5,SV,SZ),LOOKUP($AJ$5,SV,WZ)),LOOKUP($AJ$5,SV,Lon),LOOKUP($AJ$5,SV,Lat))</f>
        <v>0.71388888888888891</v>
      </c>
      <c r="AA6" s="8">
        <f>sunset(DATE(YEAR($B$5),MONTH($B$5),DAY(AA$3)),IF(AND(DATE(YEAR($B$5),MONTH($B$5),DAY(AA$3))&gt;=Sommerzeit($AK$6),DATE(YEAR($B$5),MONTH($B$5),DAY(AA$3))&lt;=Winterzeit($AK$6)),LOOKUP($AJ$5,SV,SZ),LOOKUP($AJ$5,SV,WZ)),LOOKUP($AJ$5,SV,Lon),LOOKUP($AJ$5,SV,Lat))</f>
        <v>0.71527777777777779</v>
      </c>
      <c r="AB6" s="8">
        <f>sunset(DATE(YEAR($B$5),MONTH($B$5),DAY(AB$3)),IF(AND(DATE(YEAR($B$5),MONTH($B$5),DAY(AB$3))&gt;=Sommerzeit($AK$6),DATE(YEAR($B$5),MONTH($B$5),DAY(AB$3))&lt;=Winterzeit($AK$6)),LOOKUP($AJ$5,SV,SZ),LOOKUP($AJ$5,SV,WZ)),LOOKUP($AJ$5,SV,Lon),LOOKUP($AJ$5,SV,Lat))</f>
        <v>0.71666666666666667</v>
      </c>
      <c r="AC6" s="8">
        <f>sunset(DATE(YEAR($B$5),MONTH($B$5),DAY(AC$3)),IF(AND(DATE(YEAR($B$5),MONTH($B$5),DAY(AC$3))&gt;=Sommerzeit($AK$6),DATE(YEAR($B$5),MONTH($B$5),DAY(AC$3))&lt;=Winterzeit($AK$6)),LOOKUP($AJ$5,SV,SZ),LOOKUP($AJ$5,SV,WZ)),LOOKUP($AJ$5,SV,Lon),LOOKUP($AJ$5,SV,Lat))</f>
        <v>0.71736111111111101</v>
      </c>
      <c r="AD6" s="8">
        <f>sunset(DATE(YEAR($B$5),MONTH($B$5),DAY(AD$3)),IF(AND(DATE(YEAR($B$5),MONTH($B$5),DAY(AD$3))&gt;=Sommerzeit($AK$6),DATE(YEAR($B$5),MONTH($B$5),DAY(AD$3))&lt;=Winterzeit($AK$6)),LOOKUP($AJ$5,SV,SZ),LOOKUP($AJ$5,SV,WZ)),LOOKUP($AJ$5,SV,Lon),LOOKUP($AJ$5,SV,Lat))</f>
        <v>0.71875</v>
      </c>
      <c r="AE6" s="8">
        <f>sunset(DATE(YEAR($B$5),MONTH($B$5),DAY(AE$3)),IF(AND(DATE(YEAR($B$5),MONTH($B$5),DAY(AE$3))&gt;=Sommerzeit($AK$6),DATE(YEAR($B$5),MONTH($B$5),DAY(AE$3))&lt;=Winterzeit($AK$6)),LOOKUP($AJ$5,SV,SZ),LOOKUP($AJ$5,SV,WZ)),LOOKUP($AJ$5,SV,Lon),LOOKUP($AJ$5,SV,Lat))</f>
        <v>0.72013888888888899</v>
      </c>
      <c r="AF6" s="8">
        <f>sunset(DATE(YEAR($B$5),MONTH($B$5),DAY(AF$3)),IF(AND(DATE(YEAR($B$5),MONTH($B$5),DAY(AF$3))&gt;=Sommerzeit($AK$6),DATE(YEAR($B$5),MONTH($B$5),DAY(AF$3))&lt;=Winterzeit($AK$6)),LOOKUP($AJ$5,SV,SZ),LOOKUP($AJ$5,SV,WZ)),LOOKUP($AJ$5,SV,Lon),LOOKUP($AJ$5,SV,Lat))</f>
        <v>0.72083333333333333</v>
      </c>
      <c r="AG6" s="9">
        <f>sunset(DATE(YEAR($B$5),MONTH($B$5),DAY(AG$3)),IF(AND(DATE(YEAR($B$5),MONTH($B$5),DAY(AG$3))&gt;=Sommerzeit($AK$6),DATE(YEAR($B$5),MONTH($B$5),DAY(AG$3))&lt;=Winterzeit($AK$6)),LOOKUP($AJ$5,SV,SZ),LOOKUP($AJ$5,SV,WZ)),LOOKUP($AJ$5,SV,Lon),LOOKUP($AJ$5,SV,Lat))</f>
        <v>0.72222222222222221</v>
      </c>
      <c r="AJ6" s="66"/>
      <c r="AK6" s="67">
        <v>2019</v>
      </c>
      <c r="AL6" s="68"/>
    </row>
    <row r="7" spans="1:43" ht="15" customHeight="1" thickTop="1" x14ac:dyDescent="0.2">
      <c r="B7" s="126">
        <f>DATE($AK$6,2,1)</f>
        <v>43497</v>
      </c>
      <c r="C7" s="4">
        <f>sunrise(DATE(YEAR($B$7),MONTH($B$7),DAY(C$3)),IF(AND(DATE(YEAR($B$7),MONTH($B$7),DAY(C$3))&gt;=Sommerzeit($AK$6),DATE(YEAR($B$7),MONTH($B$7),DAY(C$3))&lt;=Winterzeit($AK$6)),LOOKUP($AJ$5,SV,SZ),LOOKUP($AJ$5,SV,WZ)),LOOKUP($AJ$5,SV,Lon),LOOKUP($AJ$5,SV,Lat))</f>
        <v>0.3347222222222222</v>
      </c>
      <c r="D7" s="5">
        <f>sunrise(DATE(YEAR($B$7),MONTH($B$7),DAY(D$3)),IF(AND(DATE(YEAR($B$7),MONTH($B$7),DAY(D$3))&gt;=Sommerzeit($AK$6),DATE(YEAR($B$7),MONTH($B$7),DAY(D$3))&lt;=Winterzeit($AK$6)),LOOKUP($AJ$5,SV,SZ),LOOKUP($AJ$5,SV,WZ)),LOOKUP($AJ$5,SV,Lon),LOOKUP($AJ$5,SV,Lat))</f>
        <v>0.33402777777777781</v>
      </c>
      <c r="E7" s="5">
        <f>sunrise(DATE(YEAR($B$7),MONTH($B$7),DAY(E$3)),IF(AND(DATE(YEAR($B$7),MONTH($B$7),DAY(E$3))&gt;=Sommerzeit($AK$6),DATE(YEAR($B$7),MONTH($B$7),DAY(E$3))&lt;=Winterzeit($AK$6)),LOOKUP($AJ$5,SV,SZ),LOOKUP($AJ$5,SV,WZ)),LOOKUP($AJ$5,SV,Lon),LOOKUP($AJ$5,SV,Lat))</f>
        <v>0.33263888888888887</v>
      </c>
      <c r="F7" s="5">
        <f>sunrise(DATE(YEAR($B$7),MONTH($B$7),DAY(F$3)),IF(AND(DATE(YEAR($B$7),MONTH($B$7),DAY(F$3))&gt;=Sommerzeit($AK$6),DATE(YEAR($B$7),MONTH($B$7),DAY(F$3))&lt;=Winterzeit($AK$6)),LOOKUP($AJ$5,SV,SZ),LOOKUP($AJ$5,SV,WZ)),LOOKUP($AJ$5,SV,Lon),LOOKUP($AJ$5,SV,Lat))</f>
        <v>0.33194444444444443</v>
      </c>
      <c r="G7" s="5">
        <f>sunrise(DATE(YEAR($B$7),MONTH($B$7),DAY(G$3)),IF(AND(DATE(YEAR($B$7),MONTH($B$7),DAY(G$3))&gt;=Sommerzeit($AK$6),DATE(YEAR($B$7),MONTH($B$7),DAY(G$3))&lt;=Winterzeit($AK$6)),LOOKUP($AJ$5,SV,SZ),LOOKUP($AJ$5,SV,WZ)),LOOKUP($AJ$5,SV,Lon),LOOKUP($AJ$5,SV,Lat))</f>
        <v>0.33055555555555555</v>
      </c>
      <c r="H7" s="5">
        <f>sunrise(DATE(YEAR($B$7),MONTH($B$7),DAY(H$3)),IF(AND(DATE(YEAR($B$7),MONTH($B$7),DAY(H$3))&gt;=Sommerzeit($AK$6),DATE(YEAR($B$7),MONTH($B$7),DAY(H$3))&lt;=Winterzeit($AK$6)),LOOKUP($AJ$5,SV,SZ),LOOKUP($AJ$5,SV,WZ)),LOOKUP($AJ$5,SV,Lon),LOOKUP($AJ$5,SV,Lat))</f>
        <v>0.3298611111111111</v>
      </c>
      <c r="I7" s="5">
        <f>sunrise(DATE(YEAR($B$7),MONTH($B$7),DAY(I$3)),IF(AND(DATE(YEAR($B$7),MONTH($B$7),DAY(I$3))&gt;=Sommerzeit($AK$6),DATE(YEAR($B$7),MONTH($B$7),DAY(I$3))&lt;=Winterzeit($AK$6)),LOOKUP($AJ$5,SV,SZ),LOOKUP($AJ$5,SV,WZ)),LOOKUP($AJ$5,SV,Lon),LOOKUP($AJ$5,SV,Lat))</f>
        <v>0.32847222222222222</v>
      </c>
      <c r="J7" s="5">
        <f>sunrise(DATE(YEAR($B$7),MONTH($B$7),DAY(J$3)),IF(AND(DATE(YEAR($B$7),MONTH($B$7),DAY(J$3))&gt;=Sommerzeit($AK$6),DATE(YEAR($B$7),MONTH($B$7),DAY(J$3))&lt;=Winterzeit($AK$6)),LOOKUP($AJ$5,SV,SZ),LOOKUP($AJ$5,SV,WZ)),LOOKUP($AJ$5,SV,Lon),LOOKUP($AJ$5,SV,Lat))</f>
        <v>0.32708333333333334</v>
      </c>
      <c r="K7" s="5">
        <f>sunrise(DATE(YEAR($B$7),MONTH($B$7),DAY(K$3)),IF(AND(DATE(YEAR($B$7),MONTH($B$7),DAY(K$3))&gt;=Sommerzeit($AK$6),DATE(YEAR($B$7),MONTH($B$7),DAY(K$3))&lt;=Winterzeit($AK$6)),LOOKUP($AJ$5,SV,SZ),LOOKUP($AJ$5,SV,WZ)),LOOKUP($AJ$5,SV,Lon),LOOKUP($AJ$5,SV,Lat))</f>
        <v>0.3263888888888889</v>
      </c>
      <c r="L7" s="5">
        <f>sunrise(DATE(YEAR($B$7),MONTH($B$7),DAY(L$3)),IF(AND(DATE(YEAR($B$7),MONTH($B$7),DAY(L$3))&gt;=Sommerzeit($AK$6),DATE(YEAR($B$7),MONTH($B$7),DAY(L$3))&lt;=Winterzeit($AK$6)),LOOKUP($AJ$5,SV,SZ),LOOKUP($AJ$5,SV,WZ)),LOOKUP($AJ$5,SV,Lon),LOOKUP($AJ$5,SV,Lat))</f>
        <v>0.32500000000000001</v>
      </c>
      <c r="M7" s="5">
        <f>sunrise(DATE(YEAR($B$7),MONTH($B$7),DAY(M$3)),IF(AND(DATE(YEAR($B$7),MONTH($B$7),DAY(M$3))&gt;=Sommerzeit($AK$6),DATE(YEAR($B$7),MONTH($B$7),DAY(M$3))&lt;=Winterzeit($AK$6)),LOOKUP($AJ$5,SV,SZ),LOOKUP($AJ$5,SV,WZ)),LOOKUP($AJ$5,SV,Lon),LOOKUP($AJ$5,SV,Lat))</f>
        <v>0.32430555555555557</v>
      </c>
      <c r="N7" s="5">
        <f>sunrise(DATE(YEAR($B$7),MONTH($B$7),DAY(N$3)),IF(AND(DATE(YEAR($B$7),MONTH($B$7),DAY(N$3))&gt;=Sommerzeit($AK$6),DATE(YEAR($B$7),MONTH($B$7),DAY(N$3))&lt;=Winterzeit($AK$6)),LOOKUP($AJ$5,SV,SZ),LOOKUP($AJ$5,SV,WZ)),LOOKUP($AJ$5,SV,Lon),LOOKUP($AJ$5,SV,Lat))</f>
        <v>0.32291666666666669</v>
      </c>
      <c r="O7" s="5">
        <f>sunrise(DATE(YEAR($B$7),MONTH($B$7),DAY(O$3)),IF(AND(DATE(YEAR($B$7),MONTH($B$7),DAY(O$3))&gt;=Sommerzeit($AK$6),DATE(YEAR($B$7),MONTH($B$7),DAY(O$3))&lt;=Winterzeit($AK$6)),LOOKUP($AJ$5,SV,SZ),LOOKUP($AJ$5,SV,WZ)),LOOKUP($AJ$5,SV,Lon),LOOKUP($AJ$5,SV,Lat))</f>
        <v>0.3215277777777778</v>
      </c>
      <c r="P7" s="5">
        <f>sunrise(DATE(YEAR($B$7),MONTH($B$7),DAY(P$3)),IF(AND(DATE(YEAR($B$7),MONTH($B$7),DAY(P$3))&gt;=Sommerzeit($AK$6),DATE(YEAR($B$7),MONTH($B$7),DAY(P$3))&lt;=Winterzeit($AK$6)),LOOKUP($AJ$5,SV,SZ),LOOKUP($AJ$5,SV,WZ)),LOOKUP($AJ$5,SV,Lon),LOOKUP($AJ$5,SV,Lat))</f>
        <v>0.32013888888888892</v>
      </c>
      <c r="Q7" s="5">
        <f>sunrise(DATE(YEAR($B$7),MONTH($B$7),DAY(Q$3)),IF(AND(DATE(YEAR($B$7),MONTH($B$7),DAY(Q$3))&gt;=Sommerzeit($AK$6),DATE(YEAR($B$7),MONTH($B$7),DAY(Q$3))&lt;=Winterzeit($AK$6)),LOOKUP($AJ$5,SV,SZ),LOOKUP($AJ$5,SV,WZ)),LOOKUP($AJ$5,SV,Lon),LOOKUP($AJ$5,SV,Lat))</f>
        <v>0.31944444444444448</v>
      </c>
      <c r="R7" s="5">
        <f>sunrise(DATE(YEAR($B$7),MONTH($B$7),DAY(R$3)),IF(AND(DATE(YEAR($B$7),MONTH($B$7),DAY(R$3))&gt;=Sommerzeit($AK$6),DATE(YEAR($B$7),MONTH($B$7),DAY(R$3))&lt;=Winterzeit($AK$6)),LOOKUP($AJ$5,SV,SZ),LOOKUP($AJ$5,SV,WZ)),LOOKUP($AJ$5,SV,Lon),LOOKUP($AJ$5,SV,Lat))</f>
        <v>0.31805555555555554</v>
      </c>
      <c r="S7" s="5">
        <f>sunrise(DATE(YEAR($B$7),MONTH($B$7),DAY(S$3)),IF(AND(DATE(YEAR($B$7),MONTH($B$7),DAY(S$3))&gt;=Sommerzeit($AK$6),DATE(YEAR($B$7),MONTH($B$7),DAY(S$3))&lt;=Winterzeit($AK$6)),LOOKUP($AJ$5,SV,SZ),LOOKUP($AJ$5,SV,WZ)),LOOKUP($AJ$5,SV,Lon),LOOKUP($AJ$5,SV,Lat))</f>
        <v>0.31666666666666665</v>
      </c>
      <c r="T7" s="5">
        <f>sunrise(DATE(YEAR($B$7),MONTH($B$7),DAY(T$3)),IF(AND(DATE(YEAR($B$7),MONTH($B$7),DAY(T$3))&gt;=Sommerzeit($AK$6),DATE(YEAR($B$7),MONTH($B$7),DAY(T$3))&lt;=Winterzeit($AK$6)),LOOKUP($AJ$5,SV,SZ),LOOKUP($AJ$5,SV,WZ)),LOOKUP($AJ$5,SV,Lon),LOOKUP($AJ$5,SV,Lat))</f>
        <v>0.31527777777777777</v>
      </c>
      <c r="U7" s="5">
        <f>sunrise(DATE(YEAR($B$7),MONTH($B$7),DAY(U$3)),IF(AND(DATE(YEAR($B$7),MONTH($B$7),DAY(U$3))&gt;=Sommerzeit($AK$6),DATE(YEAR($B$7),MONTH($B$7),DAY(U$3))&lt;=Winterzeit($AK$6)),LOOKUP($AJ$5,SV,SZ),LOOKUP($AJ$5,SV,WZ)),LOOKUP($AJ$5,SV,Lon),LOOKUP($AJ$5,SV,Lat))</f>
        <v>0.31388888888888888</v>
      </c>
      <c r="V7" s="5">
        <f>sunrise(DATE(YEAR($B$7),MONTH($B$7),DAY(V$3)),IF(AND(DATE(YEAR($B$7),MONTH($B$7),DAY(V$3))&gt;=Sommerzeit($AK$6),DATE(YEAR($B$7),MONTH($B$7),DAY(V$3))&lt;=Winterzeit($AK$6)),LOOKUP($AJ$5,SV,SZ),LOOKUP($AJ$5,SV,WZ)),LOOKUP($AJ$5,SV,Lon),LOOKUP($AJ$5,SV,Lat))</f>
        <v>0.3125</v>
      </c>
      <c r="W7" s="5">
        <f>sunrise(DATE(YEAR($B$7),MONTH($B$7),DAY(W$3)),IF(AND(DATE(YEAR($B$7),MONTH($B$7),DAY(W$3))&gt;=Sommerzeit($AK$6),DATE(YEAR($B$7),MONTH($B$7),DAY(W$3))&lt;=Winterzeit($AK$6)),LOOKUP($AJ$5,SV,SZ),LOOKUP($AJ$5,SV,WZ)),LOOKUP($AJ$5,SV,Lon),LOOKUP($AJ$5,SV,Lat))</f>
        <v>0.31111111111111112</v>
      </c>
      <c r="X7" s="5">
        <f>sunrise(DATE(YEAR($B$7),MONTH($B$7),DAY(X$3)),IF(AND(DATE(YEAR($B$7),MONTH($B$7),DAY(X$3))&gt;=Sommerzeit($AK$6),DATE(YEAR($B$7),MONTH($B$7),DAY(X$3))&lt;=Winterzeit($AK$6)),LOOKUP($AJ$5,SV,SZ),LOOKUP($AJ$5,SV,WZ)),LOOKUP($AJ$5,SV,Lon),LOOKUP($AJ$5,SV,Lat))</f>
        <v>0.30972222222222223</v>
      </c>
      <c r="Y7" s="5">
        <f>sunrise(DATE(YEAR($B$7),MONTH($B$7),DAY(Y$3)),IF(AND(DATE(YEAR($B$7),MONTH($B$7),DAY(Y$3))&gt;=Sommerzeit($AK$6),DATE(YEAR($B$7),MONTH($B$7),DAY(Y$3))&lt;=Winterzeit($AK$6)),LOOKUP($AJ$5,SV,SZ),LOOKUP($AJ$5,SV,WZ)),LOOKUP($AJ$5,SV,Lon),LOOKUP($AJ$5,SV,Lat))</f>
        <v>0.30833333333333335</v>
      </c>
      <c r="Z7" s="5">
        <f>sunrise(DATE(YEAR($B$7),MONTH($B$7),DAY(Z$3)),IF(AND(DATE(YEAR($B$7),MONTH($B$7),DAY(Z$3))&gt;=Sommerzeit($AK$6),DATE(YEAR($B$7),MONTH($B$7),DAY(Z$3))&lt;=Winterzeit($AK$6)),LOOKUP($AJ$5,SV,SZ),LOOKUP($AJ$5,SV,WZ)),LOOKUP($AJ$5,SV,Lon),LOOKUP($AJ$5,SV,Lat))</f>
        <v>0.30694444444444441</v>
      </c>
      <c r="AA7" s="5">
        <f>sunrise(DATE(YEAR($B$7),MONTH($B$7),DAY(AA$3)),IF(AND(DATE(YEAR($B$7),MONTH($B$7),DAY(AA$3))&gt;=Sommerzeit($AK$6),DATE(YEAR($B$7),MONTH($B$7),DAY(AA$3))&lt;=Winterzeit($AK$6)),LOOKUP($AJ$5,SV,SZ),LOOKUP($AJ$5,SV,WZ)),LOOKUP($AJ$5,SV,Lon),LOOKUP($AJ$5,SV,Lat))</f>
        <v>0.30555555555555552</v>
      </c>
      <c r="AB7" s="5">
        <f>sunrise(DATE(YEAR($B$7),MONTH($B$7),DAY(AB$3)),IF(AND(DATE(YEAR($B$7),MONTH($B$7),DAY(AB$3))&gt;=Sommerzeit($AK$6),DATE(YEAR($B$7),MONTH($B$7),DAY(AB$3))&lt;=Winterzeit($AK$6)),LOOKUP($AJ$5,SV,SZ),LOOKUP($AJ$5,SV,WZ)),LOOKUP($AJ$5,SV,Lon),LOOKUP($AJ$5,SV,Lat))</f>
        <v>0.30416666666666664</v>
      </c>
      <c r="AC7" s="5">
        <f>sunrise(DATE(YEAR($B$7),MONTH($B$7),DAY(AC$3)),IF(AND(DATE(YEAR($B$7),MONTH($B$7),DAY(AC$3))&gt;=Sommerzeit($AK$6),DATE(YEAR($B$7),MONTH($B$7),DAY(AC$3))&lt;=Winterzeit($AK$6)),LOOKUP($AJ$5,SV,SZ),LOOKUP($AJ$5,SV,WZ)),LOOKUP($AJ$5,SV,Lon),LOOKUP($AJ$5,SV,Lat))</f>
        <v>0.30277777777777776</v>
      </c>
      <c r="AD7" s="5">
        <f>sunrise(DATE(YEAR($B$7),MONTH($B$7),DAY(AD$3)),IF(AND(DATE(YEAR($B$7),MONTH($B$7),DAY(AD$3))&gt;=Sommerzeit($AK$6),DATE(YEAR($B$7),MONTH($B$7),DAY(AD$3))&lt;=Winterzeit($AK$6)),LOOKUP($AJ$5,SV,SZ),LOOKUP($AJ$5,SV,WZ)),LOOKUP($AJ$5,SV,Lon),LOOKUP($AJ$5,SV,Lat))</f>
        <v>0.30138888888888887</v>
      </c>
      <c r="AE7" s="6" t="str">
        <f>IF(DAY(DATE(YEAR($B$7),MONTH($B$7),$AE$3))=1,"---",sunrise(DATE(YEAR($B$7),MONTH($B$7),DAY(AE$3)),IF(AND(DATE(YEAR($B$7),MONTH($B$7),DAY(AE$3))&gt;=Sommerzeit($AK$6),DATE(YEAR($B$7),MONTH($B$7),DAY(AE$3))&lt;=Winterzeit($AK$6)),LOOKUP($AJ$5,SV,SZ),LOOKUP($AJ$5,SV,WZ)),LOOKUP($AJ$5,SV,Lon),LOOKUP($AJ$5,SV,Lat)))</f>
        <v>---</v>
      </c>
      <c r="AF7" s="10"/>
      <c r="AG7" s="10"/>
    </row>
    <row r="8" spans="1:43" ht="15" customHeight="1" thickBot="1" x14ac:dyDescent="0.25">
      <c r="B8" s="127"/>
      <c r="C8" s="7">
        <f>sunset(DATE(YEAR($B$7),MONTH($B$7),DAY(C$3)),IF(AND(DATE(YEAR($B$7),MONTH($B$7),DAY(C$3))&gt;=Sommerzeit($AK$6),DATE(YEAR($B$7),MONTH($B$7),DAY(C$3))&lt;=Winterzeit($AK$6)),LOOKUP($AJ$5,SV,SZ),LOOKUP($AJ$5,SV,WZ)),LOOKUP($AJ$5,SV,Lon),LOOKUP($AJ$5,SV,Lat))</f>
        <v>0.72361111111111109</v>
      </c>
      <c r="D8" s="8">
        <f>sunset(DATE(YEAR($B$7),MONTH($B$7),DAY(D$3)),IF(AND(DATE(YEAR($B$7),MONTH($B$7),DAY(D$3))&gt;=Sommerzeit($AK$6),DATE(YEAR($B$7),MONTH($B$7),DAY(D$3))&lt;=Winterzeit($AK$6)),LOOKUP($AJ$5,SV,SZ),LOOKUP($AJ$5,SV,WZ)),LOOKUP($AJ$5,SV,Lon),LOOKUP($AJ$5,SV,Lat))</f>
        <v>0.72499999999999998</v>
      </c>
      <c r="E8" s="8">
        <f>sunset(DATE(YEAR($B$7),MONTH($B$7),DAY(E$3)),IF(AND(DATE(YEAR($B$7),MONTH($B$7),DAY(E$3))&gt;=Sommerzeit($AK$6),DATE(YEAR($B$7),MONTH($B$7),DAY(E$3))&lt;=Winterzeit($AK$6)),LOOKUP($AJ$5,SV,SZ),LOOKUP($AJ$5,SV,WZ)),LOOKUP($AJ$5,SV,Lon),LOOKUP($AJ$5,SV,Lat))</f>
        <v>0.72569444444444453</v>
      </c>
      <c r="F8" s="8">
        <f>sunset(DATE(YEAR($B$7),MONTH($B$7),DAY(F$3)),IF(AND(DATE(YEAR($B$7),MONTH($B$7),DAY(F$3))&gt;=Sommerzeit($AK$6),DATE(YEAR($B$7),MONTH($B$7),DAY(F$3))&lt;=Winterzeit($AK$6)),LOOKUP($AJ$5,SV,SZ),LOOKUP($AJ$5,SV,WZ)),LOOKUP($AJ$5,SV,Lon),LOOKUP($AJ$5,SV,Lat))</f>
        <v>0.7270833333333333</v>
      </c>
      <c r="G8" s="8">
        <f>sunset(DATE(YEAR($B$7),MONTH($B$7),DAY(G$3)),IF(AND(DATE(YEAR($B$7),MONTH($B$7),DAY(G$3))&gt;=Sommerzeit($AK$6),DATE(YEAR($B$7),MONTH($B$7),DAY(G$3))&lt;=Winterzeit($AK$6)),LOOKUP($AJ$5,SV,SZ),LOOKUP($AJ$5,SV,WZ)),LOOKUP($AJ$5,SV,Lon),LOOKUP($AJ$5,SV,Lat))</f>
        <v>0.7284722222222223</v>
      </c>
      <c r="H8" s="8">
        <f>sunset(DATE(YEAR($B$7),MONTH($B$7),DAY(H$3)),IF(AND(DATE(YEAR($B$7),MONTH($B$7),DAY(H$3))&gt;=Sommerzeit($AK$6),DATE(YEAR($B$7),MONTH($B$7),DAY(H$3))&lt;=Winterzeit($AK$6)),LOOKUP($AJ$5,SV,SZ),LOOKUP($AJ$5,SV,WZ)),LOOKUP($AJ$5,SV,Lon),LOOKUP($AJ$5,SV,Lat))</f>
        <v>0.72916666666666663</v>
      </c>
      <c r="I8" s="8">
        <f>sunset(DATE(YEAR($B$7),MONTH($B$7),DAY(I$3)),IF(AND(DATE(YEAR($B$7),MONTH($B$7),DAY(I$3))&gt;=Sommerzeit($AK$6),DATE(YEAR($B$7),MONTH($B$7),DAY(I$3))&lt;=Winterzeit($AK$6)),LOOKUP($AJ$5,SV,SZ),LOOKUP($AJ$5,SV,WZ)),LOOKUP($AJ$5,SV,Lon),LOOKUP($AJ$5,SV,Lat))</f>
        <v>0.73055555555555562</v>
      </c>
      <c r="J8" s="8">
        <f>sunset(DATE(YEAR($B$7),MONTH($B$7),DAY(J$3)),IF(AND(DATE(YEAR($B$7),MONTH($B$7),DAY(J$3))&gt;=Sommerzeit($AK$6),DATE(YEAR($B$7),MONTH($B$7),DAY(J$3))&lt;=Winterzeit($AK$6)),LOOKUP($AJ$5,SV,SZ),LOOKUP($AJ$5,SV,WZ)),LOOKUP($AJ$5,SV,Lon),LOOKUP($AJ$5,SV,Lat))</f>
        <v>0.7319444444444444</v>
      </c>
      <c r="K8" s="8">
        <f>sunset(DATE(YEAR($B$7),MONTH($B$7),DAY(K$3)),IF(AND(DATE(YEAR($B$7),MONTH($B$7),DAY(K$3))&gt;=Sommerzeit($AK$6),DATE(YEAR($B$7),MONTH($B$7),DAY(K$3))&lt;=Winterzeit($AK$6)),LOOKUP($AJ$5,SV,SZ),LOOKUP($AJ$5,SV,WZ)),LOOKUP($AJ$5,SV,Lon),LOOKUP($AJ$5,SV,Lat))</f>
        <v>0.73333333333333339</v>
      </c>
      <c r="L8" s="8">
        <f>sunset(DATE(YEAR($B$7),MONTH($B$7),DAY(L$3)),IF(AND(DATE(YEAR($B$7),MONTH($B$7),DAY(L$3))&gt;=Sommerzeit($AK$6),DATE(YEAR($B$7),MONTH($B$7),DAY(L$3))&lt;=Winterzeit($AK$6)),LOOKUP($AJ$5,SV,SZ),LOOKUP($AJ$5,SV,WZ)),LOOKUP($AJ$5,SV,Lon),LOOKUP($AJ$5,SV,Lat))</f>
        <v>0.73402777777777783</v>
      </c>
      <c r="M8" s="8">
        <f>sunset(DATE(YEAR($B$7),MONTH($B$7),DAY(M$3)),IF(AND(DATE(YEAR($B$7),MONTH($B$7),DAY(M$3))&gt;=Sommerzeit($AK$6),DATE(YEAR($B$7),MONTH($B$7),DAY(M$3))&lt;=Winterzeit($AK$6)),LOOKUP($AJ$5,SV,SZ),LOOKUP($AJ$5,SV,WZ)),LOOKUP($AJ$5,SV,Lon),LOOKUP($AJ$5,SV,Lat))</f>
        <v>0.73541666666666661</v>
      </c>
      <c r="N8" s="8">
        <f>sunset(DATE(YEAR($B$7),MONTH($B$7),DAY(N$3)),IF(AND(DATE(YEAR($B$7),MONTH($B$7),DAY(N$3))&gt;=Sommerzeit($AK$6),DATE(YEAR($B$7),MONTH($B$7),DAY(N$3))&lt;=Winterzeit($AK$6)),LOOKUP($AJ$5,SV,SZ),LOOKUP($AJ$5,SV,WZ)),LOOKUP($AJ$5,SV,Lon),LOOKUP($AJ$5,SV,Lat))</f>
        <v>0.7368055555555556</v>
      </c>
      <c r="O8" s="8">
        <f>sunset(DATE(YEAR($B$7),MONTH($B$7),DAY(O$3)),IF(AND(DATE(YEAR($B$7),MONTH($B$7),DAY(O$3))&gt;=Sommerzeit($AK$6),DATE(YEAR($B$7),MONTH($B$7),DAY(O$3))&lt;=Winterzeit($AK$6)),LOOKUP($AJ$5,SV,SZ),LOOKUP($AJ$5,SV,WZ)),LOOKUP($AJ$5,SV,Lon),LOOKUP($AJ$5,SV,Lat))</f>
        <v>0.73819444444444438</v>
      </c>
      <c r="P8" s="8">
        <f>sunset(DATE(YEAR($B$7),MONTH($B$7),DAY(P$3)),IF(AND(DATE(YEAR($B$7),MONTH($B$7),DAY(P$3))&gt;=Sommerzeit($AK$6),DATE(YEAR($B$7),MONTH($B$7),DAY(P$3))&lt;=Winterzeit($AK$6)),LOOKUP($AJ$5,SV,SZ),LOOKUP($AJ$5,SV,WZ)),LOOKUP($AJ$5,SV,Lon),LOOKUP($AJ$5,SV,Lat))</f>
        <v>0.73888888888888893</v>
      </c>
      <c r="Q8" s="8">
        <f>sunset(DATE(YEAR($B$7),MONTH($B$7),DAY(Q$3)),IF(AND(DATE(YEAR($B$7),MONTH($B$7),DAY(Q$3))&gt;=Sommerzeit($AK$6),DATE(YEAR($B$7),MONTH($B$7),DAY(Q$3))&lt;=Winterzeit($AK$6)),LOOKUP($AJ$5,SV,SZ),LOOKUP($AJ$5,SV,WZ)),LOOKUP($AJ$5,SV,Lon),LOOKUP($AJ$5,SV,Lat))</f>
        <v>0.7402777777777777</v>
      </c>
      <c r="R8" s="8">
        <f>sunset(DATE(YEAR($B$7),MONTH($B$7),DAY(R$3)),IF(AND(DATE(YEAR($B$7),MONTH($B$7),DAY(R$3))&gt;=Sommerzeit($AK$6),DATE(YEAR($B$7),MONTH($B$7),DAY(R$3))&lt;=Winterzeit($AK$6)),LOOKUP($AJ$5,SV,SZ),LOOKUP($AJ$5,SV,WZ)),LOOKUP($AJ$5,SV,Lon),LOOKUP($AJ$5,SV,Lat))</f>
        <v>0.7416666666666667</v>
      </c>
      <c r="S8" s="8">
        <f>sunset(DATE(YEAR($B$7),MONTH($B$7),DAY(S$3)),IF(AND(DATE(YEAR($B$7),MONTH($B$7),DAY(S$3))&gt;=Sommerzeit($AK$6),DATE(YEAR($B$7),MONTH($B$7),DAY(S$3))&lt;=Winterzeit($AK$6)),LOOKUP($AJ$5,SV,SZ),LOOKUP($AJ$5,SV,WZ)),LOOKUP($AJ$5,SV,Lon),LOOKUP($AJ$5,SV,Lat))</f>
        <v>0.74236111111111114</v>
      </c>
      <c r="T8" s="8">
        <f>sunset(DATE(YEAR($B$7),MONTH($B$7),DAY(T$3)),IF(AND(DATE(YEAR($B$7),MONTH($B$7),DAY(T$3))&gt;=Sommerzeit($AK$6),DATE(YEAR($B$7),MONTH($B$7),DAY(T$3))&lt;=Winterzeit($AK$6)),LOOKUP($AJ$5,SV,SZ),LOOKUP($AJ$5,SV,WZ)),LOOKUP($AJ$5,SV,Lon),LOOKUP($AJ$5,SV,Lat))</f>
        <v>0.74375000000000002</v>
      </c>
      <c r="U8" s="8">
        <f>sunset(DATE(YEAR($B$7),MONTH($B$7),DAY(U$3)),IF(AND(DATE(YEAR($B$7),MONTH($B$7),DAY(U$3))&gt;=Sommerzeit($AK$6),DATE(YEAR($B$7),MONTH($B$7),DAY(U$3))&lt;=Winterzeit($AK$6)),LOOKUP($AJ$5,SV,SZ),LOOKUP($AJ$5,SV,WZ)),LOOKUP($AJ$5,SV,Lon),LOOKUP($AJ$5,SV,Lat))</f>
        <v>0.74513888888888891</v>
      </c>
      <c r="V8" s="8">
        <f>sunset(DATE(YEAR($B$7),MONTH($B$7),DAY(V$3)),IF(AND(DATE(YEAR($B$7),MONTH($B$7),DAY(V$3))&gt;=Sommerzeit($AK$6),DATE(YEAR($B$7),MONTH($B$7),DAY(V$3))&lt;=Winterzeit($AK$6)),LOOKUP($AJ$5,SV,SZ),LOOKUP($AJ$5,SV,WZ)),LOOKUP($AJ$5,SV,Lon),LOOKUP($AJ$5,SV,Lat))</f>
        <v>0.74583333333333324</v>
      </c>
      <c r="W8" s="8">
        <f>sunset(DATE(YEAR($B$7),MONTH($B$7),DAY(W$3)),IF(AND(DATE(YEAR($B$7),MONTH($B$7),DAY(W$3))&gt;=Sommerzeit($AK$6),DATE(YEAR($B$7),MONTH($B$7),DAY(W$3))&lt;=Winterzeit($AK$6)),LOOKUP($AJ$5,SV,SZ),LOOKUP($AJ$5,SV,WZ)),LOOKUP($AJ$5,SV,Lon),LOOKUP($AJ$5,SV,Lat))</f>
        <v>0.74722222222222223</v>
      </c>
      <c r="X8" s="8">
        <f>sunset(DATE(YEAR($B$7),MONTH($B$7),DAY(X$3)),IF(AND(DATE(YEAR($B$7),MONTH($B$7),DAY(X$3))&gt;=Sommerzeit($AK$6),DATE(YEAR($B$7),MONTH($B$7),DAY(X$3))&lt;=Winterzeit($AK$6)),LOOKUP($AJ$5,SV,SZ),LOOKUP($AJ$5,SV,WZ)),LOOKUP($AJ$5,SV,Lon),LOOKUP($AJ$5,SV,Lat))</f>
        <v>0.74861111111111101</v>
      </c>
      <c r="Y8" s="8">
        <f>sunset(DATE(YEAR($B$7),MONTH($B$7),DAY(Y$3)),IF(AND(DATE(YEAR($B$7),MONTH($B$7),DAY(Y$3))&gt;=Sommerzeit($AK$6),DATE(YEAR($B$7),MONTH($B$7),DAY(Y$3))&lt;=Winterzeit($AK$6)),LOOKUP($AJ$5,SV,SZ),LOOKUP($AJ$5,SV,WZ)),LOOKUP($AJ$5,SV,Lon),LOOKUP($AJ$5,SV,Lat))</f>
        <v>0.74930555555555556</v>
      </c>
      <c r="Z8" s="8">
        <f>sunset(DATE(YEAR($B$7),MONTH($B$7),DAY(Z$3)),IF(AND(DATE(YEAR($B$7),MONTH($B$7),DAY(Z$3))&gt;=Sommerzeit($AK$6),DATE(YEAR($B$7),MONTH($B$7),DAY(Z$3))&lt;=Winterzeit($AK$6)),LOOKUP($AJ$5,SV,SZ),LOOKUP($AJ$5,SV,WZ)),LOOKUP($AJ$5,SV,Lon),LOOKUP($AJ$5,SV,Lat))</f>
        <v>0.75069444444444444</v>
      </c>
      <c r="AA8" s="8">
        <f>sunset(DATE(YEAR($B$7),MONTH($B$7),DAY(AA$3)),IF(AND(DATE(YEAR($B$7),MONTH($B$7),DAY(AA$3))&gt;=Sommerzeit($AK$6),DATE(YEAR($B$7),MONTH($B$7),DAY(AA$3))&lt;=Winterzeit($AK$6)),LOOKUP($AJ$5,SV,SZ),LOOKUP($AJ$5,SV,WZ)),LOOKUP($AJ$5,SV,Lon),LOOKUP($AJ$5,SV,Lat))</f>
        <v>0.75208333333333333</v>
      </c>
      <c r="AB8" s="8">
        <f>sunset(DATE(YEAR($B$7),MONTH($B$7),DAY(AB$3)),IF(AND(DATE(YEAR($B$7),MONTH($B$7),DAY(AB$3))&gt;=Sommerzeit($AK$6),DATE(YEAR($B$7),MONTH($B$7),DAY(AB$3))&lt;=Winterzeit($AK$6)),LOOKUP($AJ$5,SV,SZ),LOOKUP($AJ$5,SV,WZ)),LOOKUP($AJ$5,SV,Lon),LOOKUP($AJ$5,SV,Lat))</f>
        <v>0.75277777777777777</v>
      </c>
      <c r="AC8" s="8">
        <f>sunset(DATE(YEAR($B$7),MONTH($B$7),DAY(AC$3)),IF(AND(DATE(YEAR($B$7),MONTH($B$7),DAY(AC$3))&gt;=Sommerzeit($AK$6),DATE(YEAR($B$7),MONTH($B$7),DAY(AC$3))&lt;=Winterzeit($AK$6)),LOOKUP($AJ$5,SV,SZ),LOOKUP($AJ$5,SV,WZ)),LOOKUP($AJ$5,SV,Lon),LOOKUP($AJ$5,SV,Lat))</f>
        <v>0.75416666666666676</v>
      </c>
      <c r="AD8" s="8">
        <f>sunset(DATE(YEAR($B$7),MONTH($B$7),DAY(AD$3)),IF(AND(DATE(YEAR($B$7),MONTH($B$7),DAY(AD$3))&gt;=Sommerzeit($AK$6),DATE(YEAR($B$7),MONTH($B$7),DAY(AD$3))&lt;=Winterzeit($AK$6)),LOOKUP($AJ$5,SV,SZ),LOOKUP($AJ$5,SV,WZ)),LOOKUP($AJ$5,SV,Lon),LOOKUP($AJ$5,SV,Lat))</f>
        <v>0.75555555555555554</v>
      </c>
      <c r="AE8" s="9" t="str">
        <f>IF(DAY(DATE(YEAR($B$7),MONTH($B$7),$AE$3))=1,"---",sunset(DATE(YEAR($B$7),MONTH($B$7),DAY(AE$3)),IF(AND(DATE(YEAR($B$7),MONTH($B$7),DAY(AE$3))&gt;=Sommerzeit($AK$6),DATE(YEAR($B$7),MONTH($B$7),DAY(AE$3))&lt;=Winterzeit($AK$6)),LOOKUP($AJ$5,SV,SZ),LOOKUP($AJ$5,SV,WZ)),LOOKUP($AJ$5,SV,Lon),LOOKUP($AJ$5,SV,Lat)))</f>
        <v>---</v>
      </c>
      <c r="AF8" s="10"/>
      <c r="AG8" s="10"/>
    </row>
    <row r="9" spans="1:43" ht="15" customHeight="1" thickTop="1" x14ac:dyDescent="0.2">
      <c r="B9" s="126">
        <f>DATE($AK$6,3,1)</f>
        <v>43525</v>
      </c>
      <c r="C9" s="4">
        <f>sunrise(DATE(YEAR($B$9),MONTH($B$9),DAY(C$3)),IF(AND(DATE(YEAR($B$9),MONTH($B$9),DAY(C$3))&gt;=Sommerzeit($AK$6),DATE(YEAR($B$9),MONTH($B$9),DAY(C$3))&lt;=Winterzeit($AK$6)),LOOKUP($AJ$5,SV,SZ),LOOKUP($AJ$5,SV,WZ)),LOOKUP($AJ$5,SV,Lon),LOOKUP($AJ$5,SV,Lat))</f>
        <v>0.3</v>
      </c>
      <c r="D9" s="5">
        <f>sunrise(DATE(YEAR($B$9),MONTH($B$9),DAY(D$3)),IF(AND(DATE(YEAR($B$9),MONTH($B$9),DAY(D$3))&gt;=Sommerzeit($AK$6),DATE(YEAR($B$9),MONTH($B$9),DAY(D$3))&lt;=Winterzeit($AK$6)),LOOKUP($AJ$5,SV,SZ),LOOKUP($AJ$5,SV,WZ)),LOOKUP($AJ$5,SV,Lon),LOOKUP($AJ$5,SV,Lat))</f>
        <v>0.2986111111111111</v>
      </c>
      <c r="E9" s="5">
        <f>sunrise(DATE(YEAR($B$9),MONTH($B$9),DAY(E$3)),IF(AND(DATE(YEAR($B$9),MONTH($B$9),DAY(E$3))&gt;=Sommerzeit($AK$6),DATE(YEAR($B$9),MONTH($B$9),DAY(E$3))&lt;=Winterzeit($AK$6)),LOOKUP($AJ$5,SV,SZ),LOOKUP($AJ$5,SV,WZ)),LOOKUP($AJ$5,SV,Lon),LOOKUP($AJ$5,SV,Lat))</f>
        <v>0.29722222222222222</v>
      </c>
      <c r="F9" s="5">
        <f>sunrise(DATE(YEAR($B$9),MONTH($B$9),DAY(F$3)),IF(AND(DATE(YEAR($B$9),MONTH($B$9),DAY(F$3))&gt;=Sommerzeit($AK$6),DATE(YEAR($B$9),MONTH($B$9),DAY(F$3))&lt;=Winterzeit($AK$6)),LOOKUP($AJ$5,SV,SZ),LOOKUP($AJ$5,SV,WZ)),LOOKUP($AJ$5,SV,Lon),LOOKUP($AJ$5,SV,Lat))</f>
        <v>0.29583333333333334</v>
      </c>
      <c r="G9" s="5">
        <f>sunrise(DATE(YEAR($B$9),MONTH($B$9),DAY(G$3)),IF(AND(DATE(YEAR($B$9),MONTH($B$9),DAY(G$3))&gt;=Sommerzeit($AK$6),DATE(YEAR($B$9),MONTH($B$9),DAY(G$3))&lt;=Winterzeit($AK$6)),LOOKUP($AJ$5,SV,SZ),LOOKUP($AJ$5,SV,WZ)),LOOKUP($AJ$5,SV,Lon),LOOKUP($AJ$5,SV,Lat))</f>
        <v>0.29444444444444445</v>
      </c>
      <c r="H9" s="5">
        <f>sunrise(DATE(YEAR($B$9),MONTH($B$9),DAY(H$3)),IF(AND(DATE(YEAR($B$9),MONTH($B$9),DAY(H$3))&gt;=Sommerzeit($AK$6),DATE(YEAR($B$9),MONTH($B$9),DAY(H$3))&lt;=Winterzeit($AK$6)),LOOKUP($AJ$5,SV,SZ),LOOKUP($AJ$5,SV,WZ)),LOOKUP($AJ$5,SV,Lon),LOOKUP($AJ$5,SV,Lat))</f>
        <v>0.29305555555555557</v>
      </c>
      <c r="I9" s="5">
        <f>sunrise(DATE(YEAR($B$9),MONTH($B$9),DAY(I$3)),IF(AND(DATE(YEAR($B$9),MONTH($B$9),DAY(I$3))&gt;=Sommerzeit($AK$6),DATE(YEAR($B$9),MONTH($B$9),DAY(I$3))&lt;=Winterzeit($AK$6)),LOOKUP($AJ$5,SV,SZ),LOOKUP($AJ$5,SV,WZ)),LOOKUP($AJ$5,SV,Lon),LOOKUP($AJ$5,SV,Lat))</f>
        <v>0.29166666666666669</v>
      </c>
      <c r="J9" s="5">
        <f>sunrise(DATE(YEAR($B$9),MONTH($B$9),DAY(J$3)),IF(AND(DATE(YEAR($B$9),MONTH($B$9),DAY(J$3))&gt;=Sommerzeit($AK$6),DATE(YEAR($B$9),MONTH($B$9),DAY(J$3))&lt;=Winterzeit($AK$6)),LOOKUP($AJ$5,SV,SZ),LOOKUP($AJ$5,SV,WZ)),LOOKUP($AJ$5,SV,Lon),LOOKUP($AJ$5,SV,Lat))</f>
        <v>0.2902777777777778</v>
      </c>
      <c r="K9" s="5">
        <f>sunrise(DATE(YEAR($B$9),MONTH($B$9),DAY(K$3)),IF(AND(DATE(YEAR($B$9),MONTH($B$9),DAY(K$3))&gt;=Sommerzeit($AK$6),DATE(YEAR($B$9),MONTH($B$9),DAY(K$3))&lt;=Winterzeit($AK$6)),LOOKUP($AJ$5,SV,SZ),LOOKUP($AJ$5,SV,WZ)),LOOKUP($AJ$5,SV,Lon),LOOKUP($AJ$5,SV,Lat))</f>
        <v>0.28819444444444448</v>
      </c>
      <c r="L9" s="5">
        <f>sunrise(DATE(YEAR($B$9),MONTH($B$9),DAY(L$3)),IF(AND(DATE(YEAR($B$9),MONTH($B$9),DAY(L$3))&gt;=Sommerzeit($AK$6),DATE(YEAR($B$9),MONTH($B$9),DAY(L$3))&lt;=Winterzeit($AK$6)),LOOKUP($AJ$5,SV,SZ),LOOKUP($AJ$5,SV,WZ)),LOOKUP($AJ$5,SV,Lon),LOOKUP($AJ$5,SV,Lat))</f>
        <v>0.28680555555555554</v>
      </c>
      <c r="M9" s="5">
        <f>sunrise(DATE(YEAR($B$9),MONTH($B$9),DAY(M$3)),IF(AND(DATE(YEAR($B$9),MONTH($B$9),DAY(M$3))&gt;=Sommerzeit($AK$6),DATE(YEAR($B$9),MONTH($B$9),DAY(M$3))&lt;=Winterzeit($AK$6)),LOOKUP($AJ$5,SV,SZ),LOOKUP($AJ$5,SV,WZ)),LOOKUP($AJ$5,SV,Lon),LOOKUP($AJ$5,SV,Lat))</f>
        <v>0.28541666666666665</v>
      </c>
      <c r="N9" s="5">
        <f>sunrise(DATE(YEAR($B$9),MONTH($B$9),DAY(N$3)),IF(AND(DATE(YEAR($B$9),MONTH($B$9),DAY(N$3))&gt;=Sommerzeit($AK$6),DATE(YEAR($B$9),MONTH($B$9),DAY(N$3))&lt;=Winterzeit($AK$6)),LOOKUP($AJ$5,SV,SZ),LOOKUP($AJ$5,SV,WZ)),LOOKUP($AJ$5,SV,Lon),LOOKUP($AJ$5,SV,Lat))</f>
        <v>0.28402777777777777</v>
      </c>
      <c r="O9" s="5">
        <f>sunrise(DATE(YEAR($B$9),MONTH($B$9),DAY(O$3)),IF(AND(DATE(YEAR($B$9),MONTH($B$9),DAY(O$3))&gt;=Sommerzeit($AK$6),DATE(YEAR($B$9),MONTH($B$9),DAY(O$3))&lt;=Winterzeit($AK$6)),LOOKUP($AJ$5,SV,SZ),LOOKUP($AJ$5,SV,WZ)),LOOKUP($AJ$5,SV,Lon),LOOKUP($AJ$5,SV,Lat))</f>
        <v>0.28263888888888888</v>
      </c>
      <c r="P9" s="5">
        <f>sunrise(DATE(YEAR($B$9),MONTH($B$9),DAY(P$3)),IF(AND(DATE(YEAR($B$9),MONTH($B$9),DAY(P$3))&gt;=Sommerzeit($AK$6),DATE(YEAR($B$9),MONTH($B$9),DAY(P$3))&lt;=Winterzeit($AK$6)),LOOKUP($AJ$5,SV,SZ),LOOKUP($AJ$5,SV,WZ)),LOOKUP($AJ$5,SV,Lon),LOOKUP($AJ$5,SV,Lat))</f>
        <v>0.28125</v>
      </c>
      <c r="Q9" s="5">
        <f>sunrise(DATE(YEAR($B$9),MONTH($B$9),DAY(Q$3)),IF(AND(DATE(YEAR($B$9),MONTH($B$9),DAY(Q$3))&gt;=Sommerzeit($AK$6),DATE(YEAR($B$9),MONTH($B$9),DAY(Q$3))&lt;=Winterzeit($AK$6)),LOOKUP($AJ$5,SV,SZ),LOOKUP($AJ$5,SV,WZ)),LOOKUP($AJ$5,SV,Lon),LOOKUP($AJ$5,SV,Lat))</f>
        <v>0.27916666666666667</v>
      </c>
      <c r="R9" s="5">
        <f>sunrise(DATE(YEAR($B$9),MONTH($B$9),DAY(R$3)),IF(AND(DATE(YEAR($B$9),MONTH($B$9),DAY(R$3))&gt;=Sommerzeit($AK$6),DATE(YEAR($B$9),MONTH($B$9),DAY(R$3))&lt;=Winterzeit($AK$6)),LOOKUP($AJ$5,SV,SZ),LOOKUP($AJ$5,SV,WZ)),LOOKUP($AJ$5,SV,Lon),LOOKUP($AJ$5,SV,Lat))</f>
        <v>0.27777777777777779</v>
      </c>
      <c r="S9" s="5">
        <f>sunrise(DATE(YEAR($B$9),MONTH($B$9),DAY(S$3)),IF(AND(DATE(YEAR($B$9),MONTH($B$9),DAY(S$3))&gt;=Sommerzeit($AK$6),DATE(YEAR($B$9),MONTH($B$9),DAY(S$3))&lt;=Winterzeit($AK$6)),LOOKUP($AJ$5,SV,SZ),LOOKUP($AJ$5,SV,WZ)),LOOKUP($AJ$5,SV,Lon),LOOKUP($AJ$5,SV,Lat))</f>
        <v>0.27638888888888885</v>
      </c>
      <c r="T9" s="5">
        <f>sunrise(DATE(YEAR($B$9),MONTH($B$9),DAY(T$3)),IF(AND(DATE(YEAR($B$9),MONTH($B$9),DAY(T$3))&gt;=Sommerzeit($AK$6),DATE(YEAR($B$9),MONTH($B$9),DAY(T$3))&lt;=Winterzeit($AK$6)),LOOKUP($AJ$5,SV,SZ),LOOKUP($AJ$5,SV,WZ)),LOOKUP($AJ$5,SV,Lon),LOOKUP($AJ$5,SV,Lat))</f>
        <v>0.27499999999999997</v>
      </c>
      <c r="U9" s="5">
        <f>sunrise(DATE(YEAR($B$9),MONTH($B$9),DAY(U$3)),IF(AND(DATE(YEAR($B$9),MONTH($B$9),DAY(U$3))&gt;=Sommerzeit($AK$6),DATE(YEAR($B$9),MONTH($B$9),DAY(U$3))&lt;=Winterzeit($AK$6)),LOOKUP($AJ$5,SV,SZ),LOOKUP($AJ$5,SV,WZ)),LOOKUP($AJ$5,SV,Lon),LOOKUP($AJ$5,SV,Lat))</f>
        <v>0.27361111111111108</v>
      </c>
      <c r="V9" s="5">
        <f>sunrise(DATE(YEAR($B$9),MONTH($B$9),DAY(V$3)),IF(AND(DATE(YEAR($B$9),MONTH($B$9),DAY(V$3))&gt;=Sommerzeit($AK$6),DATE(YEAR($B$9),MONTH($B$9),DAY(V$3))&lt;=Winterzeit($AK$6)),LOOKUP($AJ$5,SV,SZ),LOOKUP($AJ$5,SV,WZ)),LOOKUP($AJ$5,SV,Lon),LOOKUP($AJ$5,SV,Lat))</f>
        <v>0.27152777777777776</v>
      </c>
      <c r="W9" s="5">
        <f>sunrise(DATE(YEAR($B$9),MONTH($B$9),DAY(W$3)),IF(AND(DATE(YEAR($B$9),MONTH($B$9),DAY(W$3))&gt;=Sommerzeit($AK$6),DATE(YEAR($B$9),MONTH($B$9),DAY(W$3))&lt;=Winterzeit($AK$6)),LOOKUP($AJ$5,SV,SZ),LOOKUP($AJ$5,SV,WZ)),LOOKUP($AJ$5,SV,Lon),LOOKUP($AJ$5,SV,Lat))</f>
        <v>0.27013888888888887</v>
      </c>
      <c r="X9" s="5">
        <f>sunrise(DATE(YEAR($B$9),MONTH($B$9),DAY(X$3)),IF(AND(DATE(YEAR($B$9),MONTH($B$9),DAY(X$3))&gt;=Sommerzeit($AK$6),DATE(YEAR($B$9),MONTH($B$9),DAY(X$3))&lt;=Winterzeit($AK$6)),LOOKUP($AJ$5,SV,SZ),LOOKUP($AJ$5,SV,WZ)),LOOKUP($AJ$5,SV,Lon),LOOKUP($AJ$5,SV,Lat))</f>
        <v>0.26874999999999999</v>
      </c>
      <c r="Y9" s="5">
        <f>sunrise(DATE(YEAR($B$9),MONTH($B$9),DAY(Y$3)),IF(AND(DATE(YEAR($B$9),MONTH($B$9),DAY(Y$3))&gt;=Sommerzeit($AK$6),DATE(YEAR($B$9),MONTH($B$9),DAY(Y$3))&lt;=Winterzeit($AK$6)),LOOKUP($AJ$5,SV,SZ),LOOKUP($AJ$5,SV,WZ)),LOOKUP($AJ$5,SV,Lon),LOOKUP($AJ$5,SV,Lat))</f>
        <v>0.2673611111111111</v>
      </c>
      <c r="Z9" s="5">
        <f>sunrise(DATE(YEAR($B$9),MONTH($B$9),DAY(Z$3)),IF(AND(DATE(YEAR($B$9),MONTH($B$9),DAY(Z$3))&gt;=Sommerzeit($AK$6),DATE(YEAR($B$9),MONTH($B$9),DAY(Z$3))&lt;=Winterzeit($AK$6)),LOOKUP($AJ$5,SV,SZ),LOOKUP($AJ$5,SV,WZ)),LOOKUP($AJ$5,SV,Lon),LOOKUP($AJ$5,SV,Lat))</f>
        <v>0.26597222222222222</v>
      </c>
      <c r="AA9" s="5">
        <f>sunrise(DATE(YEAR($B$9),MONTH($B$9),DAY(AA$3)),IF(AND(DATE(YEAR($B$9),MONTH($B$9),DAY(AA$3))&gt;=Sommerzeit($AK$6),DATE(YEAR($B$9),MONTH($B$9),DAY(AA$3))&lt;=Winterzeit($AK$6)),LOOKUP($AJ$5,SV,SZ),LOOKUP($AJ$5,SV,WZ)),LOOKUP($AJ$5,SV,Lon),LOOKUP($AJ$5,SV,Lat))</f>
        <v>0.26458333333333334</v>
      </c>
      <c r="AB9" s="5">
        <f>sunrise(DATE(YEAR($B$9),MONTH($B$9),DAY(AB$3)),IF(AND(DATE(YEAR($B$9),MONTH($B$9),DAY(AB$3))&gt;=Sommerzeit($AK$6),DATE(YEAR($B$9),MONTH($B$9),DAY(AB$3))&lt;=Winterzeit($AK$6)),LOOKUP($AJ$5,SV,SZ),LOOKUP($AJ$5,SV,WZ)),LOOKUP($AJ$5,SV,Lon),LOOKUP($AJ$5,SV,Lat))</f>
        <v>0.26250000000000001</v>
      </c>
      <c r="AC9" s="5">
        <f>sunrise(DATE(YEAR($B$9),MONTH($B$9),DAY(AC$3)),IF(AND(DATE(YEAR($B$9),MONTH($B$9),DAY(AC$3))&gt;=Sommerzeit($AK$6),DATE(YEAR($B$9),MONTH($B$9),DAY(AC$3))&lt;=Winterzeit($AK$6)),LOOKUP($AJ$5,SV,SZ),LOOKUP($AJ$5,SV,WZ)),LOOKUP($AJ$5,SV,Lon),LOOKUP($AJ$5,SV,Lat))</f>
        <v>0.26111111111111113</v>
      </c>
      <c r="AD9" s="5">
        <f>sunrise(DATE(YEAR($B$9),MONTH($B$9),DAY(AD$3)),IF(AND(DATE(YEAR($B$9),MONTH($B$9),DAY(AD$3))&gt;=Sommerzeit($AK$6),DATE(YEAR($B$9),MONTH($B$9),DAY(AD$3))&lt;=Winterzeit($AK$6)),LOOKUP($AJ$5,SV,SZ),LOOKUP($AJ$5,SV,WZ)),LOOKUP($AJ$5,SV,Lon),LOOKUP($AJ$5,SV,Lat))</f>
        <v>0.25972222222222224</v>
      </c>
      <c r="AE9" s="5">
        <f>sunrise(DATE(YEAR($B$9),MONTH($B$9),DAY(AE$3)),IF(AND(DATE(YEAR($B$9),MONTH($B$9),DAY(AE$3))&gt;=Sommerzeit($AK$6),DATE(YEAR($B$9),MONTH($B$9),DAY(AE$3))&lt;=Winterzeit($AK$6)),LOOKUP($AJ$5,SV,SZ),LOOKUP($AJ$5,SV,WZ)),LOOKUP($AJ$5,SV,Lon),LOOKUP($AJ$5,SV,Lat))</f>
        <v>0.25833333333333336</v>
      </c>
      <c r="AF9" s="5">
        <f>sunrise(DATE(YEAR($B$9),MONTH($B$9),DAY(AF$3)),IF(AND(DATE(YEAR($B$9),MONTH($B$9),DAY(AF$3))&gt;=Sommerzeit($AK$6),DATE(YEAR($B$9),MONTH($B$9),DAY(AF$3))&lt;=Winterzeit($AK$6)),LOOKUP($AJ$5,SV,SZ),LOOKUP($AJ$5,SV,WZ)),LOOKUP($AJ$5,SV,Lon),LOOKUP($AJ$5,SV,Lat))</f>
        <v>0.25694444444444448</v>
      </c>
      <c r="AG9" s="6">
        <f>sunrise(DATE(YEAR($B$9),MONTH($B$9),DAY(AG$3)),IF(AND(DATE(YEAR($B$9),MONTH($B$9),DAY(AG$3))&gt;=Sommerzeit($AK$6),DATE(YEAR($B$9),MONTH($B$9),DAY(AG$3))&lt;=Winterzeit($AK$6)),LOOKUP($AJ$5,SV,SZ),LOOKUP($AJ$5,SV,WZ)),LOOKUP($AJ$5,SV,Lon),LOOKUP($AJ$5,SV,Lat))</f>
        <v>0.29722222222222222</v>
      </c>
      <c r="AJ9" s="143" t="s">
        <v>37</v>
      </c>
      <c r="AK9" s="144"/>
      <c r="AL9" s="145"/>
    </row>
    <row r="10" spans="1:43" ht="15" customHeight="1" thickBot="1" x14ac:dyDescent="0.25">
      <c r="B10" s="127"/>
      <c r="C10" s="7">
        <f>sunset(DATE(YEAR($B$9),MONTH($B$9),DAY(C$3)),IF(AND(DATE(YEAR($B$9),MONTH($B$9),DAY(C$3))&gt;=Sommerzeit($AK$6),DATE(YEAR($B$9),MONTH($B$9),DAY(C$3))&lt;=Winterzeit($AK$6)),LOOKUP($AJ$5,SV,SZ),LOOKUP($AJ$5,SV,WZ)),LOOKUP($AJ$5,SV,Lon),LOOKUP($AJ$5,SV,Lat))</f>
        <v>0.75624999999999998</v>
      </c>
      <c r="D10" s="8">
        <f>sunset(DATE(YEAR($B$9),MONTH($B$9),DAY(D$3)),IF(AND(DATE(YEAR($B$9),MONTH($B$9),DAY(D$3))&gt;=Sommerzeit($AK$6),DATE(YEAR($B$9),MONTH($B$9),DAY(D$3))&lt;=Winterzeit($AK$6)),LOOKUP($AJ$5,SV,SZ),LOOKUP($AJ$5,SV,WZ)),LOOKUP($AJ$5,SV,Lon),LOOKUP($AJ$5,SV,Lat))</f>
        <v>0.75763888888888886</v>
      </c>
      <c r="E10" s="8">
        <f>sunset(DATE(YEAR($B$9),MONTH($B$9),DAY(E$3)),IF(AND(DATE(YEAR($B$9),MONTH($B$9),DAY(E$3))&gt;=Sommerzeit($AK$6),DATE(YEAR($B$9),MONTH($B$9),DAY(E$3))&lt;=Winterzeit($AK$6)),LOOKUP($AJ$5,SV,SZ),LOOKUP($AJ$5,SV,WZ)),LOOKUP($AJ$5,SV,Lon),LOOKUP($AJ$5,SV,Lat))</f>
        <v>0.75902777777777775</v>
      </c>
      <c r="F10" s="8">
        <f>sunset(DATE(YEAR($B$9),MONTH($B$9),DAY(F$3)),IF(AND(DATE(YEAR($B$9),MONTH($B$9),DAY(F$3))&gt;=Sommerzeit($AK$6),DATE(YEAR($B$9),MONTH($B$9),DAY(F$3))&lt;=Winterzeit($AK$6)),LOOKUP($AJ$5,SV,SZ),LOOKUP($AJ$5,SV,WZ)),LOOKUP($AJ$5,SV,Lon),LOOKUP($AJ$5,SV,Lat))</f>
        <v>0.7597222222222223</v>
      </c>
      <c r="G10" s="8">
        <f>sunset(DATE(YEAR($B$9),MONTH($B$9),DAY(G$3)),IF(AND(DATE(YEAR($B$9),MONTH($B$9),DAY(G$3))&gt;=Sommerzeit($AK$6),DATE(YEAR($B$9),MONTH($B$9),DAY(G$3))&lt;=Winterzeit($AK$6)),LOOKUP($AJ$5,SV,SZ),LOOKUP($AJ$5,SV,WZ)),LOOKUP($AJ$5,SV,Lon),LOOKUP($AJ$5,SV,Lat))</f>
        <v>0.76111111111111107</v>
      </c>
      <c r="H10" s="8">
        <f>sunset(DATE(YEAR($B$9),MONTH($B$9),DAY(H$3)),IF(AND(DATE(YEAR($B$9),MONTH($B$9),DAY(H$3))&gt;=Sommerzeit($AK$6),DATE(YEAR($B$9),MONTH($B$9),DAY(H$3))&lt;=Winterzeit($AK$6)),LOOKUP($AJ$5,SV,SZ),LOOKUP($AJ$5,SV,WZ)),LOOKUP($AJ$5,SV,Lon),LOOKUP($AJ$5,SV,Lat))</f>
        <v>0.76250000000000007</v>
      </c>
      <c r="I10" s="8">
        <f>sunset(DATE(YEAR($B$9),MONTH($B$9),DAY(I$3)),IF(AND(DATE(YEAR($B$9),MONTH($B$9),DAY(I$3))&gt;=Sommerzeit($AK$6),DATE(YEAR($B$9),MONTH($B$9),DAY(I$3))&lt;=Winterzeit($AK$6)),LOOKUP($AJ$5,SV,SZ),LOOKUP($AJ$5,SV,WZ)),LOOKUP($AJ$5,SV,Lon),LOOKUP($AJ$5,SV,Lat))</f>
        <v>0.7631944444444444</v>
      </c>
      <c r="J10" s="8">
        <f>sunset(DATE(YEAR($B$9),MONTH($B$9),DAY(J$3)),IF(AND(DATE(YEAR($B$9),MONTH($B$9),DAY(J$3))&gt;=Sommerzeit($AK$6),DATE(YEAR($B$9),MONTH($B$9),DAY(J$3))&lt;=Winterzeit($AK$6)),LOOKUP($AJ$5,SV,SZ),LOOKUP($AJ$5,SV,WZ)),LOOKUP($AJ$5,SV,Lon),LOOKUP($AJ$5,SV,Lat))</f>
        <v>0.76458333333333339</v>
      </c>
      <c r="K10" s="8">
        <f>sunset(DATE(YEAR($B$9),MONTH($B$9),DAY(K$3)),IF(AND(DATE(YEAR($B$9),MONTH($B$9),DAY(K$3))&gt;=Sommerzeit($AK$6),DATE(YEAR($B$9),MONTH($B$9),DAY(K$3))&lt;=Winterzeit($AK$6)),LOOKUP($AJ$5,SV,SZ),LOOKUP($AJ$5,SV,WZ)),LOOKUP($AJ$5,SV,Lon),LOOKUP($AJ$5,SV,Lat))</f>
        <v>0.76527777777777783</v>
      </c>
      <c r="L10" s="8">
        <f>sunset(DATE(YEAR($B$9),MONTH($B$9),DAY(L$3)),IF(AND(DATE(YEAR($B$9),MONTH($B$9),DAY(L$3))&gt;=Sommerzeit($AK$6),DATE(YEAR($B$9),MONTH($B$9),DAY(L$3))&lt;=Winterzeit($AK$6)),LOOKUP($AJ$5,SV,SZ),LOOKUP($AJ$5,SV,WZ)),LOOKUP($AJ$5,SV,Lon),LOOKUP($AJ$5,SV,Lat))</f>
        <v>0.76666666666666661</v>
      </c>
      <c r="M10" s="8">
        <f>sunset(DATE(YEAR($B$9),MONTH($B$9),DAY(M$3)),IF(AND(DATE(YEAR($B$9),MONTH($B$9),DAY(M$3))&gt;=Sommerzeit($AK$6),DATE(YEAR($B$9),MONTH($B$9),DAY(M$3))&lt;=Winterzeit($AK$6)),LOOKUP($AJ$5,SV,SZ),LOOKUP($AJ$5,SV,WZ)),LOOKUP($AJ$5,SV,Lon),LOOKUP($AJ$5,SV,Lat))</f>
        <v>0.7680555555555556</v>
      </c>
      <c r="N10" s="8">
        <f>sunset(DATE(YEAR($B$9),MONTH($B$9),DAY(N$3)),IF(AND(DATE(YEAR($B$9),MONTH($B$9),DAY(N$3))&gt;=Sommerzeit($AK$6),DATE(YEAR($B$9),MONTH($B$9),DAY(N$3))&lt;=Winterzeit($AK$6)),LOOKUP($AJ$5,SV,SZ),LOOKUP($AJ$5,SV,WZ)),LOOKUP($AJ$5,SV,Lon),LOOKUP($AJ$5,SV,Lat))</f>
        <v>0.76874999999999993</v>
      </c>
      <c r="O10" s="8">
        <f>sunset(DATE(YEAR($B$9),MONTH($B$9),DAY(O$3)),IF(AND(DATE(YEAR($B$9),MONTH($B$9),DAY(O$3))&gt;=Sommerzeit($AK$6),DATE(YEAR($B$9),MONTH($B$9),DAY(O$3))&lt;=Winterzeit($AK$6)),LOOKUP($AJ$5,SV,SZ),LOOKUP($AJ$5,SV,WZ)),LOOKUP($AJ$5,SV,Lon),LOOKUP($AJ$5,SV,Lat))</f>
        <v>0.77013888888888893</v>
      </c>
      <c r="P10" s="8">
        <f>sunset(DATE(YEAR($B$9),MONTH($B$9),DAY(P$3)),IF(AND(DATE(YEAR($B$9),MONTH($B$9),DAY(P$3))&gt;=Sommerzeit($AK$6),DATE(YEAR($B$9),MONTH($B$9),DAY(P$3))&lt;=Winterzeit($AK$6)),LOOKUP($AJ$5,SV,SZ),LOOKUP($AJ$5,SV,WZ)),LOOKUP($AJ$5,SV,Lon),LOOKUP($AJ$5,SV,Lat))</f>
        <v>0.7715277777777777</v>
      </c>
      <c r="Q10" s="8">
        <f>sunset(DATE(YEAR($B$9),MONTH($B$9),DAY(Q$3)),IF(AND(DATE(YEAR($B$9),MONTH($B$9),DAY(Q$3))&gt;=Sommerzeit($AK$6),DATE(YEAR($B$9),MONTH($B$9),DAY(Q$3))&lt;=Winterzeit($AK$6)),LOOKUP($AJ$5,SV,SZ),LOOKUP($AJ$5,SV,WZ)),LOOKUP($AJ$5,SV,Lon),LOOKUP($AJ$5,SV,Lat))</f>
        <v>0.77222222222222225</v>
      </c>
      <c r="R10" s="8">
        <f>sunset(DATE(YEAR($B$9),MONTH($B$9),DAY(R$3)),IF(AND(DATE(YEAR($B$9),MONTH($B$9),DAY(R$3))&gt;=Sommerzeit($AK$6),DATE(YEAR($B$9),MONTH($B$9),DAY(R$3))&lt;=Winterzeit($AK$6)),LOOKUP($AJ$5,SV,SZ),LOOKUP($AJ$5,SV,WZ)),LOOKUP($AJ$5,SV,Lon),LOOKUP($AJ$5,SV,Lat))</f>
        <v>0.77361111111111114</v>
      </c>
      <c r="S10" s="8">
        <f>sunset(DATE(YEAR($B$9),MONTH($B$9),DAY(S$3)),IF(AND(DATE(YEAR($B$9),MONTH($B$9),DAY(S$3))&gt;=Sommerzeit($AK$6),DATE(YEAR($B$9),MONTH($B$9),DAY(S$3))&lt;=Winterzeit($AK$6)),LOOKUP($AJ$5,SV,SZ),LOOKUP($AJ$5,SV,WZ)),LOOKUP($AJ$5,SV,Lon),LOOKUP($AJ$5,SV,Lat))</f>
        <v>0.77430555555555547</v>
      </c>
      <c r="T10" s="8">
        <f>sunset(DATE(YEAR($B$9),MONTH($B$9),DAY(T$3)),IF(AND(DATE(YEAR($B$9),MONTH($B$9),DAY(T$3))&gt;=Sommerzeit($AK$6),DATE(YEAR($B$9),MONTH($B$9),DAY(T$3))&lt;=Winterzeit($AK$6)),LOOKUP($AJ$5,SV,SZ),LOOKUP($AJ$5,SV,WZ)),LOOKUP($AJ$5,SV,Lon),LOOKUP($AJ$5,SV,Lat))</f>
        <v>0.77569444444444446</v>
      </c>
      <c r="U10" s="8">
        <f>sunset(DATE(YEAR($B$9),MONTH($B$9),DAY(U$3)),IF(AND(DATE(YEAR($B$9),MONTH($B$9),DAY(U$3))&gt;=Sommerzeit($AK$6),DATE(YEAR($B$9),MONTH($B$9),DAY(U$3))&lt;=Winterzeit($AK$6)),LOOKUP($AJ$5,SV,SZ),LOOKUP($AJ$5,SV,WZ)),LOOKUP($AJ$5,SV,Lon),LOOKUP($AJ$5,SV,Lat))</f>
        <v>0.77708333333333324</v>
      </c>
      <c r="V10" s="8">
        <f>sunset(DATE(YEAR($B$9),MONTH($B$9),DAY(V$3)),IF(AND(DATE(YEAR($B$9),MONTH($B$9),DAY(V$3))&gt;=Sommerzeit($AK$6),DATE(YEAR($B$9),MONTH($B$9),DAY(V$3))&lt;=Winterzeit($AK$6)),LOOKUP($AJ$5,SV,SZ),LOOKUP($AJ$5,SV,WZ)),LOOKUP($AJ$5,SV,Lon),LOOKUP($AJ$5,SV,Lat))</f>
        <v>0.77777777777777779</v>
      </c>
      <c r="W10" s="8">
        <f>sunset(DATE(YEAR($B$9),MONTH($B$9),DAY(W$3)),IF(AND(DATE(YEAR($B$9),MONTH($B$9),DAY(W$3))&gt;=Sommerzeit($AK$6),DATE(YEAR($B$9),MONTH($B$9),DAY(W$3))&lt;=Winterzeit($AK$6)),LOOKUP($AJ$5,SV,SZ),LOOKUP($AJ$5,SV,WZ)),LOOKUP($AJ$5,SV,Lon),LOOKUP($AJ$5,SV,Lat))</f>
        <v>0.77916666666666667</v>
      </c>
      <c r="X10" s="8">
        <f>sunset(DATE(YEAR($B$9),MONTH($B$9),DAY(X$3)),IF(AND(DATE(YEAR($B$9),MONTH($B$9),DAY(X$3))&gt;=Sommerzeit($AK$6),DATE(YEAR($B$9),MONTH($B$9),DAY(X$3))&lt;=Winterzeit($AK$6)),LOOKUP($AJ$5,SV,SZ),LOOKUP($AJ$5,SV,WZ)),LOOKUP($AJ$5,SV,Lon),LOOKUP($AJ$5,SV,Lat))</f>
        <v>0.77986111111111101</v>
      </c>
      <c r="Y10" s="8">
        <f>sunset(DATE(YEAR($B$9),MONTH($B$9),DAY(Y$3)),IF(AND(DATE(YEAR($B$9),MONTH($B$9),DAY(Y$3))&gt;=Sommerzeit($AK$6),DATE(YEAR($B$9),MONTH($B$9),DAY(Y$3))&lt;=Winterzeit($AK$6)),LOOKUP($AJ$5,SV,SZ),LOOKUP($AJ$5,SV,WZ)),LOOKUP($AJ$5,SV,Lon),LOOKUP($AJ$5,SV,Lat))</f>
        <v>0.78125</v>
      </c>
      <c r="Z10" s="8">
        <f>sunset(DATE(YEAR($B$9),MONTH($B$9),DAY(Z$3)),IF(AND(DATE(YEAR($B$9),MONTH($B$9),DAY(Z$3))&gt;=Sommerzeit($AK$6),DATE(YEAR($B$9),MONTH($B$9),DAY(Z$3))&lt;=Winterzeit($AK$6)),LOOKUP($AJ$5,SV,SZ),LOOKUP($AJ$5,SV,WZ)),LOOKUP($AJ$5,SV,Lon),LOOKUP($AJ$5,SV,Lat))</f>
        <v>0.78263888888888899</v>
      </c>
      <c r="AA10" s="8">
        <f>sunset(DATE(YEAR($B$9),MONTH($B$9),DAY(AA$3)),IF(AND(DATE(YEAR($B$9),MONTH($B$9),DAY(AA$3))&gt;=Sommerzeit($AK$6),DATE(YEAR($B$9),MONTH($B$9),DAY(AA$3))&lt;=Winterzeit($AK$6)),LOOKUP($AJ$5,SV,SZ),LOOKUP($AJ$5,SV,WZ)),LOOKUP($AJ$5,SV,Lon),LOOKUP($AJ$5,SV,Lat))</f>
        <v>0.78333333333333333</v>
      </c>
      <c r="AB10" s="8">
        <f>sunset(DATE(YEAR($B$9),MONTH($B$9),DAY(AB$3)),IF(AND(DATE(YEAR($B$9),MONTH($B$9),DAY(AB$3))&gt;=Sommerzeit($AK$6),DATE(YEAR($B$9),MONTH($B$9),DAY(AB$3))&lt;=Winterzeit($AK$6)),LOOKUP($AJ$5,SV,SZ),LOOKUP($AJ$5,SV,WZ)),LOOKUP($AJ$5,SV,Lon),LOOKUP($AJ$5,SV,Lat))</f>
        <v>0.78472222222222221</v>
      </c>
      <c r="AC10" s="8">
        <f>sunset(DATE(YEAR($B$9),MONTH($B$9),DAY(AC$3)),IF(AND(DATE(YEAR($B$9),MONTH($B$9),DAY(AC$3))&gt;=Sommerzeit($AK$6),DATE(YEAR($B$9),MONTH($B$9),DAY(AC$3))&lt;=Winterzeit($AK$6)),LOOKUP($AJ$5,SV,SZ),LOOKUP($AJ$5,SV,WZ)),LOOKUP($AJ$5,SV,Lon),LOOKUP($AJ$5,SV,Lat))</f>
        <v>0.78541666666666676</v>
      </c>
      <c r="AD10" s="8">
        <f>sunset(DATE(YEAR($B$9),MONTH($B$9),DAY(AD$3)),IF(AND(DATE(YEAR($B$9),MONTH($B$9),DAY(AD$3))&gt;=Sommerzeit($AK$6),DATE(YEAR($B$9),MONTH($B$9),DAY(AD$3))&lt;=Winterzeit($AK$6)),LOOKUP($AJ$5,SV,SZ),LOOKUP($AJ$5,SV,WZ)),LOOKUP($AJ$5,SV,Lon),LOOKUP($AJ$5,SV,Lat))</f>
        <v>0.78680555555555554</v>
      </c>
      <c r="AE10" s="8">
        <f>sunset(DATE(YEAR($B$9),MONTH($B$9),DAY(AE$3)),IF(AND(DATE(YEAR($B$9),MONTH($B$9),DAY(AE$3))&gt;=Sommerzeit($AK$6),DATE(YEAR($B$9),MONTH($B$9),DAY(AE$3))&lt;=Winterzeit($AK$6)),LOOKUP($AJ$5,SV,SZ),LOOKUP($AJ$5,SV,WZ)),LOOKUP($AJ$5,SV,Lon),LOOKUP($AJ$5,SV,Lat))</f>
        <v>0.78819444444444453</v>
      </c>
      <c r="AF10" s="8">
        <f>sunset(DATE(YEAR($B$9),MONTH($B$9),DAY(AF$3)),IF(AND(DATE(YEAR($B$9),MONTH($B$9),DAY(AF$3))&gt;=Sommerzeit($AK$6),DATE(YEAR($B$9),MONTH($B$9),DAY(AF$3))&lt;=Winterzeit($AK$6)),LOOKUP($AJ$5,SV,SZ),LOOKUP($AJ$5,SV,WZ)),LOOKUP($AJ$5,SV,Lon),LOOKUP($AJ$5,SV,Lat))</f>
        <v>0.78888888888888886</v>
      </c>
      <c r="AG10" s="9">
        <f>sunset(DATE(YEAR($B$9),MONTH($B$9),DAY(AG$3)),IF(AND(DATE(YEAR($B$9),MONTH($B$9),DAY(AG$3))&gt;=Sommerzeit($AK$6),DATE(YEAR($B$9),MONTH($B$9),DAY(AG$3))&lt;=Winterzeit($AK$6)),LOOKUP($AJ$5,SV,SZ),LOOKUP($AJ$5,SV,WZ)),LOOKUP($AJ$5,SV,Lon),LOOKUP($AJ$5,SV,Lat))</f>
        <v>0.83194444444444438</v>
      </c>
      <c r="AJ10" s="140" t="s">
        <v>36</v>
      </c>
      <c r="AK10" s="141"/>
      <c r="AL10" s="142"/>
    </row>
    <row r="11" spans="1:43" ht="15" customHeight="1" thickTop="1" thickBot="1" x14ac:dyDescent="0.25">
      <c r="B11" s="126">
        <f>DATE($AK$6,4,1)</f>
        <v>43556</v>
      </c>
      <c r="C11" s="4">
        <f>sunrise(DATE(YEAR($B$11),MONTH($B$11),DAY(C$3)),IF(AND(DATE(YEAR($B$11),MONTH($B$11),DAY(C$3))&gt;=Sommerzeit($AK$6),DATE(YEAR($B$11),MONTH($B$11),DAY(C$3))&lt;=Winterzeit($AK$6)),LOOKUP($AJ$5,SV,SZ),LOOKUP($AJ$5,SV,WZ)),LOOKUP($AJ$5,SV,Lon),LOOKUP($AJ$5,SV,Lat))</f>
        <v>0.29583333333333334</v>
      </c>
      <c r="D11" s="5">
        <f>sunrise(DATE(YEAR($B$11),MONTH($B$11),DAY(D$3)),IF(AND(DATE(YEAR($B$11),MONTH($B$11),DAY(D$3))&gt;=Sommerzeit($AK$6),DATE(YEAR($B$11),MONTH($B$11),DAY(D$3))&lt;=Winterzeit($AK$6)),LOOKUP($AJ$5,SV,SZ),LOOKUP($AJ$5,SV,WZ)),LOOKUP($AJ$5,SV,Lon),LOOKUP($AJ$5,SV,Lat))</f>
        <v>0.29444444444444445</v>
      </c>
      <c r="E11" s="5">
        <f>sunrise(DATE(YEAR($B$11),MONTH($B$11),DAY(E$3)),IF(AND(DATE(YEAR($B$11),MONTH($B$11),DAY(E$3))&gt;=Sommerzeit($AK$6),DATE(YEAR($B$11),MONTH($B$11),DAY(E$3))&lt;=Winterzeit($AK$6)),LOOKUP($AJ$5,SV,SZ),LOOKUP($AJ$5,SV,WZ)),LOOKUP($AJ$5,SV,Lon),LOOKUP($AJ$5,SV,Lat))</f>
        <v>0.29236111111111113</v>
      </c>
      <c r="F11" s="5">
        <f>sunrise(DATE(YEAR($B$11),MONTH($B$11),DAY(F$3)),IF(AND(DATE(YEAR($B$11),MONTH($B$11),DAY(F$3))&gt;=Sommerzeit($AK$6),DATE(YEAR($B$11),MONTH($B$11),DAY(F$3))&lt;=Winterzeit($AK$6)),LOOKUP($AJ$5,SV,SZ),LOOKUP($AJ$5,SV,WZ)),LOOKUP($AJ$5,SV,Lon),LOOKUP($AJ$5,SV,Lat))</f>
        <v>0.29097222222222224</v>
      </c>
      <c r="G11" s="5">
        <f>sunrise(DATE(YEAR($B$11),MONTH($B$11),DAY(G$3)),IF(AND(DATE(YEAR($B$11),MONTH($B$11),DAY(G$3))&gt;=Sommerzeit($AK$6),DATE(YEAR($B$11),MONTH($B$11),DAY(G$3))&lt;=Winterzeit($AK$6)),LOOKUP($AJ$5,SV,SZ),LOOKUP($AJ$5,SV,WZ)),LOOKUP($AJ$5,SV,Lon),LOOKUP($AJ$5,SV,Lat))</f>
        <v>0.28958333333333336</v>
      </c>
      <c r="H11" s="5">
        <f>sunrise(DATE(YEAR($B$11),MONTH($B$11),DAY(H$3)),IF(AND(DATE(YEAR($B$11),MONTH($B$11),DAY(H$3))&gt;=Sommerzeit($AK$6),DATE(YEAR($B$11),MONTH($B$11),DAY(H$3))&lt;=Winterzeit($AK$6)),LOOKUP($AJ$5,SV,SZ),LOOKUP($AJ$5,SV,WZ)),LOOKUP($AJ$5,SV,Lon),LOOKUP($AJ$5,SV,Lat))</f>
        <v>0.28819444444444448</v>
      </c>
      <c r="I11" s="5">
        <f>sunrise(DATE(YEAR($B$11),MONTH($B$11),DAY(I$3)),IF(AND(DATE(YEAR($B$11),MONTH($B$11),DAY(I$3))&gt;=Sommerzeit($AK$6),DATE(YEAR($B$11),MONTH($B$11),DAY(I$3))&lt;=Winterzeit($AK$6)),LOOKUP($AJ$5,SV,SZ),LOOKUP($AJ$5,SV,WZ)),LOOKUP($AJ$5,SV,Lon),LOOKUP($AJ$5,SV,Lat))</f>
        <v>0.28680555555555554</v>
      </c>
      <c r="J11" s="5">
        <f>sunrise(DATE(YEAR($B$11),MONTH($B$11),DAY(J$3)),IF(AND(DATE(YEAR($B$11),MONTH($B$11),DAY(J$3))&gt;=Sommerzeit($AK$6),DATE(YEAR($B$11),MONTH($B$11),DAY(J$3))&lt;=Winterzeit($AK$6)),LOOKUP($AJ$5,SV,SZ),LOOKUP($AJ$5,SV,WZ)),LOOKUP($AJ$5,SV,Lon),LOOKUP($AJ$5,SV,Lat))</f>
        <v>0.28541666666666665</v>
      </c>
      <c r="K11" s="5">
        <f>sunrise(DATE(YEAR($B$11),MONTH($B$11),DAY(K$3)),IF(AND(DATE(YEAR($B$11),MONTH($B$11),DAY(K$3))&gt;=Sommerzeit($AK$6),DATE(YEAR($B$11),MONTH($B$11),DAY(K$3))&lt;=Winterzeit($AK$6)),LOOKUP($AJ$5,SV,SZ),LOOKUP($AJ$5,SV,WZ)),LOOKUP($AJ$5,SV,Lon),LOOKUP($AJ$5,SV,Lat))</f>
        <v>0.28333333333333333</v>
      </c>
      <c r="L11" s="5">
        <f>sunrise(DATE(YEAR($B$11),MONTH($B$11),DAY(L$3)),IF(AND(DATE(YEAR($B$11),MONTH($B$11),DAY(L$3))&gt;=Sommerzeit($AK$6),DATE(YEAR($B$11),MONTH($B$11),DAY(L$3))&lt;=Winterzeit($AK$6)),LOOKUP($AJ$5,SV,SZ),LOOKUP($AJ$5,SV,WZ)),LOOKUP($AJ$5,SV,Lon),LOOKUP($AJ$5,SV,Lat))</f>
        <v>0.28194444444444444</v>
      </c>
      <c r="M11" s="5">
        <f>sunrise(DATE(YEAR($B$11),MONTH($B$11),DAY(M$3)),IF(AND(DATE(YEAR($B$11),MONTH($B$11),DAY(M$3))&gt;=Sommerzeit($AK$6),DATE(YEAR($B$11),MONTH($B$11),DAY(M$3))&lt;=Winterzeit($AK$6)),LOOKUP($AJ$5,SV,SZ),LOOKUP($AJ$5,SV,WZ)),LOOKUP($AJ$5,SV,Lon),LOOKUP($AJ$5,SV,Lat))</f>
        <v>0.28055555555555556</v>
      </c>
      <c r="N11" s="5">
        <f>sunrise(DATE(YEAR($B$11),MONTH($B$11),DAY(N$3)),IF(AND(DATE(YEAR($B$11),MONTH($B$11),DAY(N$3))&gt;=Sommerzeit($AK$6),DATE(YEAR($B$11),MONTH($B$11),DAY(N$3))&lt;=Winterzeit($AK$6)),LOOKUP($AJ$5,SV,SZ),LOOKUP($AJ$5,SV,WZ)),LOOKUP($AJ$5,SV,Lon),LOOKUP($AJ$5,SV,Lat))</f>
        <v>0.27916666666666667</v>
      </c>
      <c r="O11" s="5">
        <f>sunrise(DATE(YEAR($B$11),MONTH($B$11),DAY(O$3)),IF(AND(DATE(YEAR($B$11),MONTH($B$11),DAY(O$3))&gt;=Sommerzeit($AK$6),DATE(YEAR($B$11),MONTH($B$11),DAY(O$3))&lt;=Winterzeit($AK$6)),LOOKUP($AJ$5,SV,SZ),LOOKUP($AJ$5,SV,WZ)),LOOKUP($AJ$5,SV,Lon),LOOKUP($AJ$5,SV,Lat))</f>
        <v>0.27777777777777779</v>
      </c>
      <c r="P11" s="5">
        <f>sunrise(DATE(YEAR($B$11),MONTH($B$11),DAY(P$3)),IF(AND(DATE(YEAR($B$11),MONTH($B$11),DAY(P$3))&gt;=Sommerzeit($AK$6),DATE(YEAR($B$11),MONTH($B$11),DAY(P$3))&lt;=Winterzeit($AK$6)),LOOKUP($AJ$5,SV,SZ),LOOKUP($AJ$5,SV,WZ)),LOOKUP($AJ$5,SV,Lon),LOOKUP($AJ$5,SV,Lat))</f>
        <v>0.27638888888888885</v>
      </c>
      <c r="Q11" s="5">
        <f>sunrise(DATE(YEAR($B$11),MONTH($B$11),DAY(Q$3)),IF(AND(DATE(YEAR($B$11),MONTH($B$11),DAY(Q$3))&gt;=Sommerzeit($AK$6),DATE(YEAR($B$11),MONTH($B$11),DAY(Q$3))&lt;=Winterzeit($AK$6)),LOOKUP($AJ$5,SV,SZ),LOOKUP($AJ$5,SV,WZ)),LOOKUP($AJ$5,SV,Lon),LOOKUP($AJ$5,SV,Lat))</f>
        <v>0.27499999999999997</v>
      </c>
      <c r="R11" s="5">
        <f>sunrise(DATE(YEAR($B$11),MONTH($B$11),DAY(R$3)),IF(AND(DATE(YEAR($B$11),MONTH($B$11),DAY(R$3))&gt;=Sommerzeit($AK$6),DATE(YEAR($B$11),MONTH($B$11),DAY(R$3))&lt;=Winterzeit($AK$6)),LOOKUP($AJ$5,SV,SZ),LOOKUP($AJ$5,SV,WZ)),LOOKUP($AJ$5,SV,Lon),LOOKUP($AJ$5,SV,Lat))</f>
        <v>0.27361111111111108</v>
      </c>
      <c r="S11" s="5">
        <f>sunrise(DATE(YEAR($B$11),MONTH($B$11),DAY(S$3)),IF(AND(DATE(YEAR($B$11),MONTH($B$11),DAY(S$3))&gt;=Sommerzeit($AK$6),DATE(YEAR($B$11),MONTH($B$11),DAY(S$3))&lt;=Winterzeit($AK$6)),LOOKUP($AJ$5,SV,SZ),LOOKUP($AJ$5,SV,WZ)),LOOKUP($AJ$5,SV,Lon),LOOKUP($AJ$5,SV,Lat))</f>
        <v>0.2722222222222222</v>
      </c>
      <c r="T11" s="5">
        <f>sunrise(DATE(YEAR($B$11),MONTH($B$11),DAY(T$3)),IF(AND(DATE(YEAR($B$11),MONTH($B$11),DAY(T$3))&gt;=Sommerzeit($AK$6),DATE(YEAR($B$11),MONTH($B$11),DAY(T$3))&lt;=Winterzeit($AK$6)),LOOKUP($AJ$5,SV,SZ),LOOKUP($AJ$5,SV,WZ)),LOOKUP($AJ$5,SV,Lon),LOOKUP($AJ$5,SV,Lat))</f>
        <v>0.27083333333333331</v>
      </c>
      <c r="U11" s="5">
        <f>sunrise(DATE(YEAR($B$11),MONTH($B$11),DAY(U$3)),IF(AND(DATE(YEAR($B$11),MONTH($B$11),DAY(U$3))&gt;=Sommerzeit($AK$6),DATE(YEAR($B$11),MONTH($B$11),DAY(U$3))&lt;=Winterzeit($AK$6)),LOOKUP($AJ$5,SV,SZ),LOOKUP($AJ$5,SV,WZ)),LOOKUP($AJ$5,SV,Lon),LOOKUP($AJ$5,SV,Lat))</f>
        <v>0.26944444444444443</v>
      </c>
      <c r="V11" s="5">
        <f>sunrise(DATE(YEAR($B$11),MONTH($B$11),DAY(V$3)),IF(AND(DATE(YEAR($B$11),MONTH($B$11),DAY(V$3))&gt;=Sommerzeit($AK$6),DATE(YEAR($B$11),MONTH($B$11),DAY(V$3))&lt;=Winterzeit($AK$6)),LOOKUP($AJ$5,SV,SZ),LOOKUP($AJ$5,SV,WZ)),LOOKUP($AJ$5,SV,Lon),LOOKUP($AJ$5,SV,Lat))</f>
        <v>0.26805555555555555</v>
      </c>
      <c r="W11" s="5">
        <f>sunrise(DATE(YEAR($B$11),MONTH($B$11),DAY(W$3)),IF(AND(DATE(YEAR($B$11),MONTH($B$11),DAY(W$3))&gt;=Sommerzeit($AK$6),DATE(YEAR($B$11),MONTH($B$11),DAY(W$3))&lt;=Winterzeit($AK$6)),LOOKUP($AJ$5,SV,SZ),LOOKUP($AJ$5,SV,WZ)),LOOKUP($AJ$5,SV,Lon),LOOKUP($AJ$5,SV,Lat))</f>
        <v>0.26666666666666666</v>
      </c>
      <c r="X11" s="5">
        <f>sunrise(DATE(YEAR($B$11),MONTH($B$11),DAY(X$3)),IF(AND(DATE(YEAR($B$11),MONTH($B$11),DAY(X$3))&gt;=Sommerzeit($AK$6),DATE(YEAR($B$11),MONTH($B$11),DAY(X$3))&lt;=Winterzeit($AK$6)),LOOKUP($AJ$5,SV,SZ),LOOKUP($AJ$5,SV,WZ)),LOOKUP($AJ$5,SV,Lon),LOOKUP($AJ$5,SV,Lat))</f>
        <v>0.26527777777777778</v>
      </c>
      <c r="Y11" s="5">
        <f>sunrise(DATE(YEAR($B$11),MONTH($B$11),DAY(Y$3)),IF(AND(DATE(YEAR($B$11),MONTH($B$11),DAY(Y$3))&gt;=Sommerzeit($AK$6),DATE(YEAR($B$11),MONTH($B$11),DAY(Y$3))&lt;=Winterzeit($AK$6)),LOOKUP($AJ$5,SV,SZ),LOOKUP($AJ$5,SV,WZ)),LOOKUP($AJ$5,SV,Lon),LOOKUP($AJ$5,SV,Lat))</f>
        <v>0.2638888888888889</v>
      </c>
      <c r="Z11" s="5">
        <f>sunrise(DATE(YEAR($B$11),MONTH($B$11),DAY(Z$3)),IF(AND(DATE(YEAR($B$11),MONTH($B$11),DAY(Z$3))&gt;=Sommerzeit($AK$6),DATE(YEAR($B$11),MONTH($B$11),DAY(Z$3))&lt;=Winterzeit($AK$6)),LOOKUP($AJ$5,SV,SZ),LOOKUP($AJ$5,SV,WZ)),LOOKUP($AJ$5,SV,Lon),LOOKUP($AJ$5,SV,Lat))</f>
        <v>0.26250000000000001</v>
      </c>
      <c r="AA11" s="5">
        <f>sunrise(DATE(YEAR($B$11),MONTH($B$11),DAY(AA$3)),IF(AND(DATE(YEAR($B$11),MONTH($B$11),DAY(AA$3))&gt;=Sommerzeit($AK$6),DATE(YEAR($B$11),MONTH($B$11),DAY(AA$3))&lt;=Winterzeit($AK$6)),LOOKUP($AJ$5,SV,SZ),LOOKUP($AJ$5,SV,WZ)),LOOKUP($AJ$5,SV,Lon),LOOKUP($AJ$5,SV,Lat))</f>
        <v>0.26111111111111113</v>
      </c>
      <c r="AB11" s="5">
        <f>sunrise(DATE(YEAR($B$11),MONTH($B$11),DAY(AB$3)),IF(AND(DATE(YEAR($B$11),MONTH($B$11),DAY(AB$3))&gt;=Sommerzeit($AK$6),DATE(YEAR($B$11),MONTH($B$11),DAY(AB$3))&lt;=Winterzeit($AK$6)),LOOKUP($AJ$5,SV,SZ),LOOKUP($AJ$5,SV,WZ)),LOOKUP($AJ$5,SV,Lon),LOOKUP($AJ$5,SV,Lat))</f>
        <v>0.25972222222222224</v>
      </c>
      <c r="AC11" s="5">
        <f>sunrise(DATE(YEAR($B$11),MONTH($B$11),DAY(AC$3)),IF(AND(DATE(YEAR($B$11),MONTH($B$11),DAY(AC$3))&gt;=Sommerzeit($AK$6),DATE(YEAR($B$11),MONTH($B$11),DAY(AC$3))&lt;=Winterzeit($AK$6)),LOOKUP($AJ$5,SV,SZ),LOOKUP($AJ$5,SV,WZ)),LOOKUP($AJ$5,SV,Lon),LOOKUP($AJ$5,SV,Lat))</f>
        <v>0.25833333333333336</v>
      </c>
      <c r="AD11" s="5">
        <f>sunrise(DATE(YEAR($B$11),MONTH($B$11),DAY(AD$3)),IF(AND(DATE(YEAR($B$11),MONTH($B$11),DAY(AD$3))&gt;=Sommerzeit($AK$6),DATE(YEAR($B$11),MONTH($B$11),DAY(AD$3))&lt;=Winterzeit($AK$6)),LOOKUP($AJ$5,SV,SZ),LOOKUP($AJ$5,SV,WZ)),LOOKUP($AJ$5,SV,Lon),LOOKUP($AJ$5,SV,Lat))</f>
        <v>0.25694444444444448</v>
      </c>
      <c r="AE11" s="5">
        <f>sunrise(DATE(YEAR($B$11),MONTH($B$11),DAY(AE$3)),IF(AND(DATE(YEAR($B$11),MONTH($B$11),DAY(AE$3))&gt;=Sommerzeit($AK$6),DATE(YEAR($B$11),MONTH($B$11),DAY(AE$3))&lt;=Winterzeit($AK$6)),LOOKUP($AJ$5,SV,SZ),LOOKUP($AJ$5,SV,WZ)),LOOKUP($AJ$5,SV,Lon),LOOKUP($AJ$5,SV,Lat))</f>
        <v>0.25625000000000003</v>
      </c>
      <c r="AF11" s="6">
        <f>sunrise(DATE(YEAR($B$11),MONTH($B$11),DAY(AF$3)),IF(AND(DATE(YEAR($B$11),MONTH($B$11),DAY(AF$3))&gt;=Sommerzeit($AK$6),DATE(YEAR($B$11),MONTH($B$11),DAY(AF$3))&lt;=Winterzeit($AK$6)),LOOKUP($AJ$5,SV,SZ),LOOKUP($AJ$5,SV,WZ)),LOOKUP($AJ$5,SV,Lon),LOOKUP($AJ$5,SV,Lat))</f>
        <v>0.25486111111111109</v>
      </c>
      <c r="AG11" s="10"/>
      <c r="AJ11" s="137" t="s">
        <v>403</v>
      </c>
      <c r="AK11" s="138"/>
      <c r="AL11" s="139"/>
    </row>
    <row r="12" spans="1:43" ht="15" customHeight="1" thickBot="1" x14ac:dyDescent="0.25">
      <c r="B12" s="127"/>
      <c r="C12" s="11">
        <f>sunset(DATE(YEAR($B$11),MONTH($B$11),DAY(C$3)),IF(AND(DATE(YEAR($B$11),MONTH($B$11),DAY(C$3))&gt;=Sommerzeit($AK$6),DATE(YEAR($B$11),MONTH($B$11),DAY(C$3))&lt;=Winterzeit($AK$6)),LOOKUP($AJ$5,SV,SZ),LOOKUP($AJ$5,SV,WZ)),LOOKUP($AJ$5,SV,Lon),LOOKUP($AJ$5,SV,Lat))</f>
        <v>0.83263888888888893</v>
      </c>
      <c r="D12" s="12">
        <f>sunset(DATE(YEAR($B$11),MONTH($B$11),DAY(D$3)),IF(AND(DATE(YEAR($B$11),MONTH($B$11),DAY(D$3))&gt;=Sommerzeit($AK$6),DATE(YEAR($B$11),MONTH($B$11),DAY(D$3))&lt;=Winterzeit($AK$6)),LOOKUP($AJ$5,SV,SZ),LOOKUP($AJ$5,SV,WZ)),LOOKUP($AJ$5,SV,Lon),LOOKUP($AJ$5,SV,Lat))</f>
        <v>0.8340277777777777</v>
      </c>
      <c r="E12" s="12">
        <f>sunset(DATE(YEAR($B$11),MONTH($B$11),DAY(E$3)),IF(AND(DATE(YEAR($B$11),MONTH($B$11),DAY(E$3))&gt;=Sommerzeit($AK$6),DATE(YEAR($B$11),MONTH($B$11),DAY(E$3))&lt;=Winterzeit($AK$6)),LOOKUP($AJ$5,SV,SZ),LOOKUP($AJ$5,SV,WZ)),LOOKUP($AJ$5,SV,Lon),LOOKUP($AJ$5,SV,Lat))</f>
        <v>0.83472222222222225</v>
      </c>
      <c r="F12" s="12">
        <f>sunset(DATE(YEAR($B$11),MONTH($B$11),DAY(F$3)),IF(AND(DATE(YEAR($B$11),MONTH($B$11),DAY(F$3))&gt;=Sommerzeit($AK$6),DATE(YEAR($B$11),MONTH($B$11),DAY(F$3))&lt;=Winterzeit($AK$6)),LOOKUP($AJ$5,SV,SZ),LOOKUP($AJ$5,SV,WZ)),LOOKUP($AJ$5,SV,Lon),LOOKUP($AJ$5,SV,Lat))</f>
        <v>0.83611111111111114</v>
      </c>
      <c r="G12" s="12">
        <f>sunset(DATE(YEAR($B$11),MONTH($B$11),DAY(G$3)),IF(AND(DATE(YEAR($B$11),MONTH($B$11),DAY(G$3))&gt;=Sommerzeit($AK$6),DATE(YEAR($B$11),MONTH($B$11),DAY(G$3))&lt;=Winterzeit($AK$6)),LOOKUP($AJ$5,SV,SZ),LOOKUP($AJ$5,SV,WZ)),LOOKUP($AJ$5,SV,Lon),LOOKUP($AJ$5,SV,Lat))</f>
        <v>0.83680555555555547</v>
      </c>
      <c r="H12" s="12">
        <f>sunset(DATE(YEAR($B$11),MONTH($B$11),DAY(H$3)),IF(AND(DATE(YEAR($B$11),MONTH($B$11),DAY(H$3))&gt;=Sommerzeit($AK$6),DATE(YEAR($B$11),MONTH($B$11),DAY(H$3))&lt;=Winterzeit($AK$6)),LOOKUP($AJ$5,SV,SZ),LOOKUP($AJ$5,SV,WZ)),LOOKUP($AJ$5,SV,Lon),LOOKUP($AJ$5,SV,Lat))</f>
        <v>0.83819444444444446</v>
      </c>
      <c r="I12" s="12">
        <f>sunset(DATE(YEAR($B$11),MONTH($B$11),DAY(I$3)),IF(AND(DATE(YEAR($B$11),MONTH($B$11),DAY(I$3))&gt;=Sommerzeit($AK$6),DATE(YEAR($B$11),MONTH($B$11),DAY(I$3))&lt;=Winterzeit($AK$6)),LOOKUP($AJ$5,SV,SZ),LOOKUP($AJ$5,SV,WZ)),LOOKUP($AJ$5,SV,Lon),LOOKUP($AJ$5,SV,Lat))</f>
        <v>0.83958333333333324</v>
      </c>
      <c r="J12" s="12">
        <f>sunset(DATE(YEAR($B$11),MONTH($B$11),DAY(J$3)),IF(AND(DATE(YEAR($B$11),MONTH($B$11),DAY(J$3))&gt;=Sommerzeit($AK$6),DATE(YEAR($B$11),MONTH($B$11),DAY(J$3))&lt;=Winterzeit($AK$6)),LOOKUP($AJ$5,SV,SZ),LOOKUP($AJ$5,SV,WZ)),LOOKUP($AJ$5,SV,Lon),LOOKUP($AJ$5,SV,Lat))</f>
        <v>0.84027777777777779</v>
      </c>
      <c r="K12" s="12">
        <f>sunset(DATE(YEAR($B$11),MONTH($B$11),DAY(K$3)),IF(AND(DATE(YEAR($B$11),MONTH($B$11),DAY(K$3))&gt;=Sommerzeit($AK$6),DATE(YEAR($B$11),MONTH($B$11),DAY(K$3))&lt;=Winterzeit($AK$6)),LOOKUP($AJ$5,SV,SZ),LOOKUP($AJ$5,SV,WZ)),LOOKUP($AJ$5,SV,Lon),LOOKUP($AJ$5,SV,Lat))</f>
        <v>0.84166666666666667</v>
      </c>
      <c r="L12" s="12">
        <f>sunset(DATE(YEAR($B$11),MONTH($B$11),DAY(L$3)),IF(AND(DATE(YEAR($B$11),MONTH($B$11),DAY(L$3))&gt;=Sommerzeit($AK$6),DATE(YEAR($B$11),MONTH($B$11),DAY(L$3))&lt;=Winterzeit($AK$6)),LOOKUP($AJ$5,SV,SZ),LOOKUP($AJ$5,SV,WZ)),LOOKUP($AJ$5,SV,Lon),LOOKUP($AJ$5,SV,Lat))</f>
        <v>0.84236111111111101</v>
      </c>
      <c r="M12" s="12">
        <f>sunset(DATE(YEAR($B$11),MONTH($B$11),DAY(M$3)),IF(AND(DATE(YEAR($B$11),MONTH($B$11),DAY(M$3))&gt;=Sommerzeit($AK$6),DATE(YEAR($B$11),MONTH($B$11),DAY(M$3))&lt;=Winterzeit($AK$6)),LOOKUP($AJ$5,SV,SZ),LOOKUP($AJ$5,SV,WZ)),LOOKUP($AJ$5,SV,Lon),LOOKUP($AJ$5,SV,Lat))</f>
        <v>0.84375</v>
      </c>
      <c r="N12" s="12">
        <f>sunset(DATE(YEAR($B$11),MONTH($B$11),DAY(N$3)),IF(AND(DATE(YEAR($B$11),MONTH($B$11),DAY(N$3))&gt;=Sommerzeit($AK$6),DATE(YEAR($B$11),MONTH($B$11),DAY(N$3))&lt;=Winterzeit($AK$6)),LOOKUP($AJ$5,SV,SZ),LOOKUP($AJ$5,SV,WZ)),LOOKUP($AJ$5,SV,Lon),LOOKUP($AJ$5,SV,Lat))</f>
        <v>0.84444444444444444</v>
      </c>
      <c r="O12" s="12">
        <f>sunset(DATE(YEAR($B$11),MONTH($B$11),DAY(O$3)),IF(AND(DATE(YEAR($B$11),MONTH($B$11),DAY(O$3))&gt;=Sommerzeit($AK$6),DATE(YEAR($B$11),MONTH($B$11),DAY(O$3))&lt;=Winterzeit($AK$6)),LOOKUP($AJ$5,SV,SZ),LOOKUP($AJ$5,SV,WZ)),LOOKUP($AJ$5,SV,Lon),LOOKUP($AJ$5,SV,Lat))</f>
        <v>0.84583333333333333</v>
      </c>
      <c r="P12" s="12">
        <f>sunset(DATE(YEAR($B$11),MONTH($B$11),DAY(P$3)),IF(AND(DATE(YEAR($B$11),MONTH($B$11),DAY(P$3))&gt;=Sommerzeit($AK$6),DATE(YEAR($B$11),MONTH($B$11),DAY(P$3))&lt;=Winterzeit($AK$6)),LOOKUP($AJ$5,SV,SZ),LOOKUP($AJ$5,SV,WZ)),LOOKUP($AJ$5,SV,Lon),LOOKUP($AJ$5,SV,Lat))</f>
        <v>0.84652777777777777</v>
      </c>
      <c r="Q12" s="12">
        <f>sunset(DATE(YEAR($B$11),MONTH($B$11),DAY(Q$3)),IF(AND(DATE(YEAR($B$11),MONTH($B$11),DAY(Q$3))&gt;=Sommerzeit($AK$6),DATE(YEAR($B$11),MONTH($B$11),DAY(Q$3))&lt;=Winterzeit($AK$6)),LOOKUP($AJ$5,SV,SZ),LOOKUP($AJ$5,SV,WZ)),LOOKUP($AJ$5,SV,Lon),LOOKUP($AJ$5,SV,Lat))</f>
        <v>0.84791666666666676</v>
      </c>
      <c r="R12" s="12">
        <f>sunset(DATE(YEAR($B$11),MONTH($B$11),DAY(R$3)),IF(AND(DATE(YEAR($B$11),MONTH($B$11),DAY(R$3))&gt;=Sommerzeit($AK$6),DATE(YEAR($B$11),MONTH($B$11),DAY(R$3))&lt;=Winterzeit($AK$6)),LOOKUP($AJ$5,SV,SZ),LOOKUP($AJ$5,SV,WZ)),LOOKUP($AJ$5,SV,Lon),LOOKUP($AJ$5,SV,Lat))</f>
        <v>0.84930555555555554</v>
      </c>
      <c r="S12" s="12">
        <f>sunset(DATE(YEAR($B$11),MONTH($B$11),DAY(S$3)),IF(AND(DATE(YEAR($B$11),MONTH($B$11),DAY(S$3))&gt;=Sommerzeit($AK$6),DATE(YEAR($B$11),MONTH($B$11),DAY(S$3))&lt;=Winterzeit($AK$6)),LOOKUP($AJ$5,SV,SZ),LOOKUP($AJ$5,SV,WZ)),LOOKUP($AJ$5,SV,Lon),LOOKUP($AJ$5,SV,Lat))</f>
        <v>0.85</v>
      </c>
      <c r="T12" s="12">
        <f>sunset(DATE(YEAR($B$11),MONTH($B$11),DAY(T$3)),IF(AND(DATE(YEAR($B$11),MONTH($B$11),DAY(T$3))&gt;=Sommerzeit($AK$6),DATE(YEAR($B$11),MONTH($B$11),DAY(T$3))&lt;=Winterzeit($AK$6)),LOOKUP($AJ$5,SV,SZ),LOOKUP($AJ$5,SV,WZ)),LOOKUP($AJ$5,SV,Lon),LOOKUP($AJ$5,SV,Lat))</f>
        <v>0.85138888888888886</v>
      </c>
      <c r="U12" s="12">
        <f>sunset(DATE(YEAR($B$11),MONTH($B$11),DAY(U$3)),IF(AND(DATE(YEAR($B$11),MONTH($B$11),DAY(U$3))&gt;=Sommerzeit($AK$6),DATE(YEAR($B$11),MONTH($B$11),DAY(U$3))&lt;=Winterzeit($AK$6)),LOOKUP($AJ$5,SV,SZ),LOOKUP($AJ$5,SV,WZ)),LOOKUP($AJ$5,SV,Lon),LOOKUP($AJ$5,SV,Lat))</f>
        <v>0.8520833333333333</v>
      </c>
      <c r="V12" s="12">
        <f>sunset(DATE(YEAR($B$11),MONTH($B$11),DAY(V$3)),IF(AND(DATE(YEAR($B$11),MONTH($B$11),DAY(V$3))&gt;=Sommerzeit($AK$6),DATE(YEAR($B$11),MONTH($B$11),DAY(V$3))&lt;=Winterzeit($AK$6)),LOOKUP($AJ$5,SV,SZ),LOOKUP($AJ$5,SV,WZ)),LOOKUP($AJ$5,SV,Lon),LOOKUP($AJ$5,SV,Lat))</f>
        <v>0.8534722222222223</v>
      </c>
      <c r="W12" s="12">
        <f>sunset(DATE(YEAR($B$11),MONTH($B$11),DAY(W$3)),IF(AND(DATE(YEAR($B$11),MONTH($B$11),DAY(W$3))&gt;=Sommerzeit($AK$6),DATE(YEAR($B$11),MONTH($B$11),DAY(W$3))&lt;=Winterzeit($AK$6)),LOOKUP($AJ$5,SV,SZ),LOOKUP($AJ$5,SV,WZ)),LOOKUP($AJ$5,SV,Lon),LOOKUP($AJ$5,SV,Lat))</f>
        <v>0.85416666666666663</v>
      </c>
      <c r="X12" s="12">
        <f>sunset(DATE(YEAR($B$11),MONTH($B$11),DAY(X$3)),IF(AND(DATE(YEAR($B$11),MONTH($B$11),DAY(X$3))&gt;=Sommerzeit($AK$6),DATE(YEAR($B$11),MONTH($B$11),DAY(X$3))&lt;=Winterzeit($AK$6)),LOOKUP($AJ$5,SV,SZ),LOOKUP($AJ$5,SV,WZ)),LOOKUP($AJ$5,SV,Lon),LOOKUP($AJ$5,SV,Lat))</f>
        <v>0.85555555555555562</v>
      </c>
      <c r="Y12" s="12">
        <f>sunset(DATE(YEAR($B$11),MONTH($B$11),DAY(Y$3)),IF(AND(DATE(YEAR($B$11),MONTH($B$11),DAY(Y$3))&gt;=Sommerzeit($AK$6),DATE(YEAR($B$11),MONTH($B$11),DAY(Y$3))&lt;=Winterzeit($AK$6)),LOOKUP($AJ$5,SV,SZ),LOOKUP($AJ$5,SV,WZ)),LOOKUP($AJ$5,SV,Lon),LOOKUP($AJ$5,SV,Lat))</f>
        <v>0.8569444444444444</v>
      </c>
      <c r="Z12" s="12">
        <f>sunset(DATE(YEAR($B$11),MONTH($B$11),DAY(Z$3)),IF(AND(DATE(YEAR($B$11),MONTH($B$11),DAY(Z$3))&gt;=Sommerzeit($AK$6),DATE(YEAR($B$11),MONTH($B$11),DAY(Z$3))&lt;=Winterzeit($AK$6)),LOOKUP($AJ$5,SV,SZ),LOOKUP($AJ$5,SV,WZ)),LOOKUP($AJ$5,SV,Lon),LOOKUP($AJ$5,SV,Lat))</f>
        <v>0.85763888888888884</v>
      </c>
      <c r="AA12" s="12">
        <f>sunset(DATE(YEAR($B$11),MONTH($B$11),DAY(AA$3)),IF(AND(DATE(YEAR($B$11),MONTH($B$11),DAY(AA$3))&gt;=Sommerzeit($AK$6),DATE(YEAR($B$11),MONTH($B$11),DAY(AA$3))&lt;=Winterzeit($AK$6)),LOOKUP($AJ$5,SV,SZ),LOOKUP($AJ$5,SV,WZ)),LOOKUP($AJ$5,SV,Lon),LOOKUP($AJ$5,SV,Lat))</f>
        <v>0.85902777777777783</v>
      </c>
      <c r="AB12" s="12">
        <f>sunset(DATE(YEAR($B$11),MONTH($B$11),DAY(AB$3)),IF(AND(DATE(YEAR($B$11),MONTH($B$11),DAY(AB$3))&gt;=Sommerzeit($AK$6),DATE(YEAR($B$11),MONTH($B$11),DAY(AB$3))&lt;=Winterzeit($AK$6)),LOOKUP($AJ$5,SV,SZ),LOOKUP($AJ$5,SV,WZ)),LOOKUP($AJ$5,SV,Lon),LOOKUP($AJ$5,SV,Lat))</f>
        <v>0.85972222222222217</v>
      </c>
      <c r="AC12" s="12">
        <f>sunset(DATE(YEAR($B$11),MONTH($B$11),DAY(AC$3)),IF(AND(DATE(YEAR($B$11),MONTH($B$11),DAY(AC$3))&gt;=Sommerzeit($AK$6),DATE(YEAR($B$11),MONTH($B$11),DAY(AC$3))&lt;=Winterzeit($AK$6)),LOOKUP($AJ$5,SV,SZ),LOOKUP($AJ$5,SV,WZ)),LOOKUP($AJ$5,SV,Lon),LOOKUP($AJ$5,SV,Lat))</f>
        <v>0.86111111111111116</v>
      </c>
      <c r="AD12" s="12">
        <f>sunset(DATE(YEAR($B$11),MONTH($B$11),DAY(AD$3)),IF(AND(DATE(YEAR($B$11),MONTH($B$11),DAY(AD$3))&gt;=Sommerzeit($AK$6),DATE(YEAR($B$11),MONTH($B$11),DAY(AD$3))&lt;=Winterzeit($AK$6)),LOOKUP($AJ$5,SV,SZ),LOOKUP($AJ$5,SV,WZ)),LOOKUP($AJ$5,SV,Lon),LOOKUP($AJ$5,SV,Lat))</f>
        <v>0.8618055555555556</v>
      </c>
      <c r="AE12" s="12">
        <f>sunset(DATE(YEAR($B$11),MONTH($B$11),DAY(AE$3)),IF(AND(DATE(YEAR($B$11),MONTH($B$11),DAY(AE$3))&gt;=Sommerzeit($AK$6),DATE(YEAR($B$11),MONTH($B$11),DAY(AE$3))&lt;=Winterzeit($AK$6)),LOOKUP($AJ$5,SV,SZ),LOOKUP($AJ$5,SV,WZ)),LOOKUP($AJ$5,SV,Lon),LOOKUP($AJ$5,SV,Lat))</f>
        <v>0.86319444444444438</v>
      </c>
      <c r="AF12" s="13">
        <f>sunset(DATE(YEAR($B$11),MONTH($B$11),DAY(AF$3)),IF(AND(DATE(YEAR($B$11),MONTH($B$11),DAY(AF$3))&gt;=Sommerzeit($AK$6),DATE(YEAR($B$11),MONTH($B$11),DAY(AF$3))&lt;=Winterzeit($AK$6)),LOOKUP($AJ$5,SV,SZ),LOOKUP($AJ$5,SV,WZ)),LOOKUP($AJ$5,SV,Lon),LOOKUP($AJ$5,SV,Lat))</f>
        <v>0.86388888888888893</v>
      </c>
      <c r="AG12" s="10"/>
    </row>
    <row r="13" spans="1:43" ht="15" customHeight="1" thickTop="1" x14ac:dyDescent="0.2">
      <c r="B13" s="128">
        <f>DATE($AK$6,5,1)</f>
        <v>43586</v>
      </c>
      <c r="C13" s="14">
        <f>sunrise(DATE(YEAR($B$13),MONTH($B$13),DAY(C$3)),IF(AND(DATE(YEAR($B$13),MONTH($B$13),DAY(C$3))&gt;=Sommerzeit($AK$6),DATE(YEAR($B$13),MONTH($B$13),DAY(C$3))&lt;=Winterzeit($AK$6)),LOOKUP($AJ$5,SV,SZ),LOOKUP($AJ$5,SV,WZ)),LOOKUP($AJ$5,SV,Lon),LOOKUP($AJ$5,SV,Lat))</f>
        <v>0.25347222222222221</v>
      </c>
      <c r="D13" s="5">
        <f>sunrise(DATE(YEAR($B$13),MONTH($B$13),DAY(D$3)),IF(AND(DATE(YEAR($B$13),MONTH($B$13),DAY(D$3))&gt;=Sommerzeit($AK$6),DATE(YEAR($B$13),MONTH($B$13),DAY(D$3))&lt;=Winterzeit($AK$6)),LOOKUP($AJ$5,SV,SZ),LOOKUP($AJ$5,SV,WZ)),LOOKUP($AJ$5,SV,Lon),LOOKUP($AJ$5,SV,Lat))</f>
        <v>0.25208333333333333</v>
      </c>
      <c r="E13" s="5">
        <f>sunrise(DATE(YEAR($B$13),MONTH($B$13),DAY(E$3)),IF(AND(DATE(YEAR($B$13),MONTH($B$13),DAY(E$3))&gt;=Sommerzeit($AK$6),DATE(YEAR($B$13),MONTH($B$13),DAY(E$3))&lt;=Winterzeit($AK$6)),LOOKUP($AJ$5,SV,SZ),LOOKUP($AJ$5,SV,WZ)),LOOKUP($AJ$5,SV,Lon),LOOKUP($AJ$5,SV,Lat))</f>
        <v>0.25138888888888888</v>
      </c>
      <c r="F13" s="5">
        <f>sunrise(DATE(YEAR($B$13),MONTH($B$13),DAY(F$3)),IF(AND(DATE(YEAR($B$13),MONTH($B$13),DAY(F$3))&gt;=Sommerzeit($AK$6),DATE(YEAR($B$13),MONTH($B$13),DAY(F$3))&lt;=Winterzeit($AK$6)),LOOKUP($AJ$5,SV,SZ),LOOKUP($AJ$5,SV,WZ)),LOOKUP($AJ$5,SV,Lon),LOOKUP($AJ$5,SV,Lat))</f>
        <v>0.25</v>
      </c>
      <c r="G13" s="5">
        <f>sunrise(DATE(YEAR($B$13),MONTH($B$13),DAY(G$3)),IF(AND(DATE(YEAR($B$13),MONTH($B$13),DAY(G$3))&gt;=Sommerzeit($AK$6),DATE(YEAR($B$13),MONTH($B$13),DAY(G$3))&lt;=Winterzeit($AK$6)),LOOKUP($AJ$5,SV,SZ),LOOKUP($AJ$5,SV,WZ)),LOOKUP($AJ$5,SV,Lon),LOOKUP($AJ$5,SV,Lat))</f>
        <v>0.24861111111111112</v>
      </c>
      <c r="H13" s="5">
        <f>sunrise(DATE(YEAR($B$13),MONTH($B$13),DAY(H$3)),IF(AND(DATE(YEAR($B$13),MONTH($B$13),DAY(H$3))&gt;=Sommerzeit($AK$6),DATE(YEAR($B$13),MONTH($B$13),DAY(H$3))&lt;=Winterzeit($AK$6)),LOOKUP($AJ$5,SV,SZ),LOOKUP($AJ$5,SV,WZ)),LOOKUP($AJ$5,SV,Lon),LOOKUP($AJ$5,SV,Lat))</f>
        <v>0.24791666666666667</v>
      </c>
      <c r="I13" s="5">
        <f>sunrise(DATE(YEAR($B$13),MONTH($B$13),DAY(I$3)),IF(AND(DATE(YEAR($B$13),MONTH($B$13),DAY(I$3))&gt;=Sommerzeit($AK$6),DATE(YEAR($B$13),MONTH($B$13),DAY(I$3))&lt;=Winterzeit($AK$6)),LOOKUP($AJ$5,SV,SZ),LOOKUP($AJ$5,SV,WZ)),LOOKUP($AJ$5,SV,Lon),LOOKUP($AJ$5,SV,Lat))</f>
        <v>0.24652777777777779</v>
      </c>
      <c r="J13" s="5">
        <f>sunrise(DATE(YEAR($B$13),MONTH($B$13),DAY(J$3)),IF(AND(DATE(YEAR($B$13),MONTH($B$13),DAY(J$3))&gt;=Sommerzeit($AK$6),DATE(YEAR($B$13),MONTH($B$13),DAY(J$3))&lt;=Winterzeit($AK$6)),LOOKUP($AJ$5,SV,SZ),LOOKUP($AJ$5,SV,WZ)),LOOKUP($AJ$5,SV,Lon),LOOKUP($AJ$5,SV,Lat))</f>
        <v>0.24513888888888888</v>
      </c>
      <c r="K13" s="5">
        <f>sunrise(DATE(YEAR($B$13),MONTH($B$13),DAY(K$3)),IF(AND(DATE(YEAR($B$13),MONTH($B$13),DAY(K$3))&gt;=Sommerzeit($AK$6),DATE(YEAR($B$13),MONTH($B$13),DAY(K$3))&lt;=Winterzeit($AK$6)),LOOKUP($AJ$5,SV,SZ),LOOKUP($AJ$5,SV,WZ)),LOOKUP($AJ$5,SV,Lon),LOOKUP($AJ$5,SV,Lat))</f>
        <v>0.24444444444444446</v>
      </c>
      <c r="L13" s="5">
        <f>sunrise(DATE(YEAR($B$13),MONTH($B$13),DAY(L$3)),IF(AND(DATE(YEAR($B$13),MONTH($B$13),DAY(L$3))&gt;=Sommerzeit($AK$6),DATE(YEAR($B$13),MONTH($B$13),DAY(L$3))&lt;=Winterzeit($AK$6)),LOOKUP($AJ$5,SV,SZ),LOOKUP($AJ$5,SV,WZ)),LOOKUP($AJ$5,SV,Lon),LOOKUP($AJ$5,SV,Lat))</f>
        <v>0.24305555555555555</v>
      </c>
      <c r="M13" s="5">
        <f>sunrise(DATE(YEAR($B$13),MONTH($B$13),DAY(M$3)),IF(AND(DATE(YEAR($B$13),MONTH($B$13),DAY(M$3))&gt;=Sommerzeit($AK$6),DATE(YEAR($B$13),MONTH($B$13),DAY(M$3))&lt;=Winterzeit($AK$6)),LOOKUP($AJ$5,SV,SZ),LOOKUP($AJ$5,SV,WZ)),LOOKUP($AJ$5,SV,Lon),LOOKUP($AJ$5,SV,Lat))</f>
        <v>0.24236111111111111</v>
      </c>
      <c r="N13" s="5">
        <f>sunrise(DATE(YEAR($B$13),MONTH($B$13),DAY(N$3)),IF(AND(DATE(YEAR($B$13),MONTH($B$13),DAY(N$3))&gt;=Sommerzeit($AK$6),DATE(YEAR($B$13),MONTH($B$13),DAY(N$3))&lt;=Winterzeit($AK$6)),LOOKUP($AJ$5,SV,SZ),LOOKUP($AJ$5,SV,WZ)),LOOKUP($AJ$5,SV,Lon),LOOKUP($AJ$5,SV,Lat))</f>
        <v>0.24097222222222223</v>
      </c>
      <c r="O13" s="5">
        <f>sunrise(DATE(YEAR($B$13),MONTH($B$13),DAY(O$3)),IF(AND(DATE(YEAR($B$13),MONTH($B$13),DAY(O$3))&gt;=Sommerzeit($AK$6),DATE(YEAR($B$13),MONTH($B$13),DAY(O$3))&lt;=Winterzeit($AK$6)),LOOKUP($AJ$5,SV,SZ),LOOKUP($AJ$5,SV,WZ)),LOOKUP($AJ$5,SV,Lon),LOOKUP($AJ$5,SV,Lat))</f>
        <v>0.24027777777777778</v>
      </c>
      <c r="P13" s="5">
        <f>sunrise(DATE(YEAR($B$13),MONTH($B$13),DAY(P$3)),IF(AND(DATE(YEAR($B$13),MONTH($B$13),DAY(P$3))&gt;=Sommerzeit($AK$6),DATE(YEAR($B$13),MONTH($B$13),DAY(P$3))&lt;=Winterzeit($AK$6)),LOOKUP($AJ$5,SV,SZ),LOOKUP($AJ$5,SV,WZ)),LOOKUP($AJ$5,SV,Lon),LOOKUP($AJ$5,SV,Lat))</f>
        <v>0.2388888888888889</v>
      </c>
      <c r="Q13" s="5">
        <f>sunrise(DATE(YEAR($B$13),MONTH($B$13),DAY(Q$3)),IF(AND(DATE(YEAR($B$13),MONTH($B$13),DAY(Q$3))&gt;=Sommerzeit($AK$6),DATE(YEAR($B$13),MONTH($B$13),DAY(Q$3))&lt;=Winterzeit($AK$6)),LOOKUP($AJ$5,SV,SZ),LOOKUP($AJ$5,SV,WZ)),LOOKUP($AJ$5,SV,Lon),LOOKUP($AJ$5,SV,Lat))</f>
        <v>0.23819444444444446</v>
      </c>
      <c r="R13" s="5">
        <f>sunrise(DATE(YEAR($B$13),MONTH($B$13),DAY(R$3)),IF(AND(DATE(YEAR($B$13),MONTH($B$13),DAY(R$3))&gt;=Sommerzeit($AK$6),DATE(YEAR($B$13),MONTH($B$13),DAY(R$3))&lt;=Winterzeit($AK$6)),LOOKUP($AJ$5,SV,SZ),LOOKUP($AJ$5,SV,WZ)),LOOKUP($AJ$5,SV,Lon),LOOKUP($AJ$5,SV,Lat))</f>
        <v>0.23750000000000002</v>
      </c>
      <c r="S13" s="5">
        <f>sunrise(DATE(YEAR($B$13),MONTH($B$13),DAY(S$3)),IF(AND(DATE(YEAR($B$13),MONTH($B$13),DAY(S$3))&gt;=Sommerzeit($AK$6),DATE(YEAR($B$13),MONTH($B$13),DAY(S$3))&lt;=Winterzeit($AK$6)),LOOKUP($AJ$5,SV,SZ),LOOKUP($AJ$5,SV,WZ)),LOOKUP($AJ$5,SV,Lon),LOOKUP($AJ$5,SV,Lat))</f>
        <v>0.23611111111111113</v>
      </c>
      <c r="T13" s="5">
        <f>sunrise(DATE(YEAR($B$13),MONTH($B$13),DAY(T$3)),IF(AND(DATE(YEAR($B$13),MONTH($B$13),DAY(T$3))&gt;=Sommerzeit($AK$6),DATE(YEAR($B$13),MONTH($B$13),DAY(T$3))&lt;=Winterzeit($AK$6)),LOOKUP($AJ$5,SV,SZ),LOOKUP($AJ$5,SV,WZ)),LOOKUP($AJ$5,SV,Lon),LOOKUP($AJ$5,SV,Lat))</f>
        <v>0.23541666666666669</v>
      </c>
      <c r="U13" s="5">
        <f>sunrise(DATE(YEAR($B$13),MONTH($B$13),DAY(U$3)),IF(AND(DATE(YEAR($B$13),MONTH($B$13),DAY(U$3))&gt;=Sommerzeit($AK$6),DATE(YEAR($B$13),MONTH($B$13),DAY(U$3))&lt;=Winterzeit($AK$6)),LOOKUP($AJ$5,SV,SZ),LOOKUP($AJ$5,SV,WZ)),LOOKUP($AJ$5,SV,Lon),LOOKUP($AJ$5,SV,Lat))</f>
        <v>0.23472222222222219</v>
      </c>
      <c r="V13" s="5">
        <f>sunrise(DATE(YEAR($B$13),MONTH($B$13),DAY(V$3)),IF(AND(DATE(YEAR($B$13),MONTH($B$13),DAY(V$3))&gt;=Sommerzeit($AK$6),DATE(YEAR($B$13),MONTH($B$13),DAY(V$3))&lt;=Winterzeit($AK$6)),LOOKUP($AJ$5,SV,SZ),LOOKUP($AJ$5,SV,WZ)),LOOKUP($AJ$5,SV,Lon),LOOKUP($AJ$5,SV,Lat))</f>
        <v>0.23333333333333331</v>
      </c>
      <c r="W13" s="5">
        <f>sunrise(DATE(YEAR($B$13),MONTH($B$13),DAY(W$3)),IF(AND(DATE(YEAR($B$13),MONTH($B$13),DAY(W$3))&gt;=Sommerzeit($AK$6),DATE(YEAR($B$13),MONTH($B$13),DAY(W$3))&lt;=Winterzeit($AK$6)),LOOKUP($AJ$5,SV,SZ),LOOKUP($AJ$5,SV,WZ)),LOOKUP($AJ$5,SV,Lon),LOOKUP($AJ$5,SV,Lat))</f>
        <v>0.23263888888888887</v>
      </c>
      <c r="X13" s="5">
        <f>sunrise(DATE(YEAR($B$13),MONTH($B$13),DAY(X$3)),IF(AND(DATE(YEAR($B$13),MONTH($B$13),DAY(X$3))&gt;=Sommerzeit($AK$6),DATE(YEAR($B$13),MONTH($B$13),DAY(X$3))&lt;=Winterzeit($AK$6)),LOOKUP($AJ$5,SV,SZ),LOOKUP($AJ$5,SV,WZ)),LOOKUP($AJ$5,SV,Lon),LOOKUP($AJ$5,SV,Lat))</f>
        <v>0.23194444444444443</v>
      </c>
      <c r="Y13" s="5">
        <f>sunrise(DATE(YEAR($B$13),MONTH($B$13),DAY(Y$3)),IF(AND(DATE(YEAR($B$13),MONTH($B$13),DAY(Y$3))&gt;=Sommerzeit($AK$6),DATE(YEAR($B$13),MONTH($B$13),DAY(Y$3))&lt;=Winterzeit($AK$6)),LOOKUP($AJ$5,SV,SZ),LOOKUP($AJ$5,SV,WZ)),LOOKUP($AJ$5,SV,Lon),LOOKUP($AJ$5,SV,Lat))</f>
        <v>0.23124999999999998</v>
      </c>
      <c r="Z13" s="5">
        <f>sunrise(DATE(YEAR($B$13),MONTH($B$13),DAY(Z$3)),IF(AND(DATE(YEAR($B$13),MONTH($B$13),DAY(Z$3))&gt;=Sommerzeit($AK$6),DATE(YEAR($B$13),MONTH($B$13),DAY(Z$3))&lt;=Winterzeit($AK$6)),LOOKUP($AJ$5,SV,SZ),LOOKUP($AJ$5,SV,WZ)),LOOKUP($AJ$5,SV,Lon),LOOKUP($AJ$5,SV,Lat))</f>
        <v>0.23055555555555554</v>
      </c>
      <c r="AA13" s="5">
        <f>sunrise(DATE(YEAR($B$13),MONTH($B$13),DAY(AA$3)),IF(AND(DATE(YEAR($B$13),MONTH($B$13),DAY(AA$3))&gt;=Sommerzeit($AK$6),DATE(YEAR($B$13),MONTH($B$13),DAY(AA$3))&lt;=Winterzeit($AK$6)),LOOKUP($AJ$5,SV,SZ),LOOKUP($AJ$5,SV,WZ)),LOOKUP($AJ$5,SV,Lon),LOOKUP($AJ$5,SV,Lat))</f>
        <v>0.2298611111111111</v>
      </c>
      <c r="AB13" s="5">
        <f>sunrise(DATE(YEAR($B$13),MONTH($B$13),DAY(AB$3)),IF(AND(DATE(YEAR($B$13),MONTH($B$13),DAY(AB$3))&gt;=Sommerzeit($AK$6),DATE(YEAR($B$13),MONTH($B$13),DAY(AB$3))&lt;=Winterzeit($AK$6)),LOOKUP($AJ$5,SV,SZ),LOOKUP($AJ$5,SV,WZ)),LOOKUP($AJ$5,SV,Lon),LOOKUP($AJ$5,SV,Lat))</f>
        <v>0.22916666666666666</v>
      </c>
      <c r="AC13" s="5">
        <f>sunrise(DATE(YEAR($B$13),MONTH($B$13),DAY(AC$3)),IF(AND(DATE(YEAR($B$13),MONTH($B$13),DAY(AC$3))&gt;=Sommerzeit($AK$6),DATE(YEAR($B$13),MONTH($B$13),DAY(AC$3))&lt;=Winterzeit($AK$6)),LOOKUP($AJ$5,SV,SZ),LOOKUP($AJ$5,SV,WZ)),LOOKUP($AJ$5,SV,Lon),LOOKUP($AJ$5,SV,Lat))</f>
        <v>0.22847222222222222</v>
      </c>
      <c r="AD13" s="5">
        <f>sunrise(DATE(YEAR($B$13),MONTH($B$13),DAY(AD$3)),IF(AND(DATE(YEAR($B$13),MONTH($B$13),DAY(AD$3))&gt;=Sommerzeit($AK$6),DATE(YEAR($B$13),MONTH($B$13),DAY(AD$3))&lt;=Winterzeit($AK$6)),LOOKUP($AJ$5,SV,SZ),LOOKUP($AJ$5,SV,WZ)),LOOKUP($AJ$5,SV,Lon),LOOKUP($AJ$5,SV,Lat))</f>
        <v>0.22777777777777777</v>
      </c>
      <c r="AE13" s="5">
        <f>sunrise(DATE(YEAR($B$13),MONTH($B$13),DAY(AE$3)),IF(AND(DATE(YEAR($B$13),MONTH($B$13),DAY(AE$3))&gt;=Sommerzeit($AK$6),DATE(YEAR($B$13),MONTH($B$13),DAY(AE$3))&lt;=Winterzeit($AK$6)),LOOKUP($AJ$5,SV,SZ),LOOKUP($AJ$5,SV,WZ)),LOOKUP($AJ$5,SV,Lon),LOOKUP($AJ$5,SV,Lat))</f>
        <v>0.22708333333333333</v>
      </c>
      <c r="AF13" s="5">
        <f>sunrise(DATE(YEAR($B$13),MONTH($B$13),DAY(AF$3)),IF(AND(DATE(YEAR($B$13),MONTH($B$13),DAY(AF$3))&gt;=Sommerzeit($AK$6),DATE(YEAR($B$13),MONTH($B$13),DAY(AF$3))&lt;=Winterzeit($AK$6)),LOOKUP($AJ$5,SV,SZ),LOOKUP($AJ$5,SV,WZ)),LOOKUP($AJ$5,SV,Lon),LOOKUP($AJ$5,SV,Lat))</f>
        <v>0.22638888888888889</v>
      </c>
      <c r="AG13" s="6">
        <f>sunrise(DATE(YEAR($B$13),MONTH($B$13),DAY(AG$3)),IF(AND(DATE(YEAR($B$13),MONTH($B$13),DAY(AG$3))&gt;=Sommerzeit($AK$6),DATE(YEAR($B$13),MONTH($B$13),DAY(AG$3))&lt;=Winterzeit($AK$6)),LOOKUP($AJ$5,SV,SZ),LOOKUP($AJ$5,SV,WZ)),LOOKUP($AJ$5,SV,Lon),LOOKUP($AJ$5,SV,Lat))</f>
        <v>0.22569444444444445</v>
      </c>
    </row>
    <row r="14" spans="1:43" ht="15" customHeight="1" thickBot="1" x14ac:dyDescent="0.25">
      <c r="B14" s="129"/>
      <c r="C14" s="15">
        <f>sunset(DATE(YEAR($B$13),MONTH($B$13),DAY(C$3)),IF(AND(DATE(YEAR($B$13),MONTH($B$13),DAY(C$3))&gt;=Sommerzeit($AK$6),DATE(YEAR($B$13),MONTH($B$13),DAY(C$3))&lt;=Winterzeit($AK$6)),LOOKUP($AJ$5,SV,SZ),LOOKUP($AJ$5,SV,WZ)),LOOKUP($AJ$5,SV,Lon),LOOKUP($AJ$5,SV,Lat))</f>
        <v>0.8652777777777777</v>
      </c>
      <c r="D14" s="8">
        <f>sunset(DATE(YEAR($B$13),MONTH($B$13),DAY(D$3)),IF(AND(DATE(YEAR($B$13),MONTH($B$13),DAY(D$3))&gt;=Sommerzeit($AK$6),DATE(YEAR($B$13),MONTH($B$13),DAY(D$3))&lt;=Winterzeit($AK$6)),LOOKUP($AJ$5,SV,SZ),LOOKUP($AJ$5,SV,WZ)),LOOKUP($AJ$5,SV,Lon),LOOKUP($AJ$5,SV,Lat))</f>
        <v>0.8666666666666667</v>
      </c>
      <c r="E14" s="8">
        <f>sunset(DATE(YEAR($B$13),MONTH($B$13),DAY(E$3)),IF(AND(DATE(YEAR($B$13),MONTH($B$13),DAY(E$3))&gt;=Sommerzeit($AK$6),DATE(YEAR($B$13),MONTH($B$13),DAY(E$3))&lt;=Winterzeit($AK$6)),LOOKUP($AJ$5,SV,SZ),LOOKUP($AJ$5,SV,WZ)),LOOKUP($AJ$5,SV,Lon),LOOKUP($AJ$5,SV,Lat))</f>
        <v>0.86736111111111114</v>
      </c>
      <c r="F14" s="8">
        <f>sunset(DATE(YEAR($B$13),MONTH($B$13),DAY(F$3)),IF(AND(DATE(YEAR($B$13),MONTH($B$13),DAY(F$3))&gt;=Sommerzeit($AK$6),DATE(YEAR($B$13),MONTH($B$13),DAY(F$3))&lt;=Winterzeit($AK$6)),LOOKUP($AJ$5,SV,SZ),LOOKUP($AJ$5,SV,WZ)),LOOKUP($AJ$5,SV,Lon),LOOKUP($AJ$5,SV,Lat))</f>
        <v>0.86875000000000002</v>
      </c>
      <c r="G14" s="8">
        <f>sunset(DATE(YEAR($B$13),MONTH($B$13),DAY(G$3)),IF(AND(DATE(YEAR($B$13),MONTH($B$13),DAY(G$3))&gt;=Sommerzeit($AK$6),DATE(YEAR($B$13),MONTH($B$13),DAY(G$3))&lt;=Winterzeit($AK$6)),LOOKUP($AJ$5,SV,SZ),LOOKUP($AJ$5,SV,WZ)),LOOKUP($AJ$5,SV,Lon),LOOKUP($AJ$5,SV,Lat))</f>
        <v>0.86944444444444446</v>
      </c>
      <c r="H14" s="8">
        <f>sunset(DATE(YEAR($B$13),MONTH($B$13),DAY(H$3)),IF(AND(DATE(YEAR($B$13),MONTH($B$13),DAY(H$3))&gt;=Sommerzeit($AK$6),DATE(YEAR($B$13),MONTH($B$13),DAY(H$3))&lt;=Winterzeit($AK$6)),LOOKUP($AJ$5,SV,SZ),LOOKUP($AJ$5,SV,WZ)),LOOKUP($AJ$5,SV,Lon),LOOKUP($AJ$5,SV,Lat))</f>
        <v>0.87083333333333324</v>
      </c>
      <c r="I14" s="8">
        <f>sunset(DATE(YEAR($B$13),MONTH($B$13),DAY(I$3)),IF(AND(DATE(YEAR($B$13),MONTH($B$13),DAY(I$3))&gt;=Sommerzeit($AK$6),DATE(YEAR($B$13),MONTH($B$13),DAY(I$3))&lt;=Winterzeit($AK$6)),LOOKUP($AJ$5,SV,SZ),LOOKUP($AJ$5,SV,WZ)),LOOKUP($AJ$5,SV,Lon),LOOKUP($AJ$5,SV,Lat))</f>
        <v>0.87152777777777779</v>
      </c>
      <c r="J14" s="8">
        <f>sunset(DATE(YEAR($B$13),MONTH($B$13),DAY(J$3)),IF(AND(DATE(YEAR($B$13),MONTH($B$13),DAY(J$3))&gt;=Sommerzeit($AK$6),DATE(YEAR($B$13),MONTH($B$13),DAY(J$3))&lt;=Winterzeit($AK$6)),LOOKUP($AJ$5,SV,SZ),LOOKUP($AJ$5,SV,WZ)),LOOKUP($AJ$5,SV,Lon),LOOKUP($AJ$5,SV,Lat))</f>
        <v>0.87291666666666667</v>
      </c>
      <c r="K14" s="8">
        <f>sunset(DATE(YEAR($B$13),MONTH($B$13),DAY(K$3)),IF(AND(DATE(YEAR($B$13),MONTH($B$13),DAY(K$3))&gt;=Sommerzeit($AK$6),DATE(YEAR($B$13),MONTH($B$13),DAY(K$3))&lt;=Winterzeit($AK$6)),LOOKUP($AJ$5,SV,SZ),LOOKUP($AJ$5,SV,WZ)),LOOKUP($AJ$5,SV,Lon),LOOKUP($AJ$5,SV,Lat))</f>
        <v>0.87361111111111101</v>
      </c>
      <c r="L14" s="8">
        <f>sunset(DATE(YEAR($B$13),MONTH($B$13),DAY(L$3)),IF(AND(DATE(YEAR($B$13),MONTH($B$13),DAY(L$3))&gt;=Sommerzeit($AK$6),DATE(YEAR($B$13),MONTH($B$13),DAY(L$3))&lt;=Winterzeit($AK$6)),LOOKUP($AJ$5,SV,SZ),LOOKUP($AJ$5,SV,WZ)),LOOKUP($AJ$5,SV,Lon),LOOKUP($AJ$5,SV,Lat))</f>
        <v>0.875</v>
      </c>
      <c r="M14" s="8">
        <f>sunset(DATE(YEAR($B$13),MONTH($B$13),DAY(M$3)),IF(AND(DATE(YEAR($B$13),MONTH($B$13),DAY(M$3))&gt;=Sommerzeit($AK$6),DATE(YEAR($B$13),MONTH($B$13),DAY(M$3))&lt;=Winterzeit($AK$6)),LOOKUP($AJ$5,SV,SZ),LOOKUP($AJ$5,SV,WZ)),LOOKUP($AJ$5,SV,Lon),LOOKUP($AJ$5,SV,Lat))</f>
        <v>0.87569444444444444</v>
      </c>
      <c r="N14" s="8">
        <f>sunset(DATE(YEAR($B$13),MONTH($B$13),DAY(N$3)),IF(AND(DATE(YEAR($B$13),MONTH($B$13),DAY(N$3))&gt;=Sommerzeit($AK$6),DATE(YEAR($B$13),MONTH($B$13),DAY(N$3))&lt;=Winterzeit($AK$6)),LOOKUP($AJ$5,SV,SZ),LOOKUP($AJ$5,SV,WZ)),LOOKUP($AJ$5,SV,Lon),LOOKUP($AJ$5,SV,Lat))</f>
        <v>0.87708333333333333</v>
      </c>
      <c r="O14" s="8">
        <f>sunset(DATE(YEAR($B$13),MONTH($B$13),DAY(O$3)),IF(AND(DATE(YEAR($B$13),MONTH($B$13),DAY(O$3))&gt;=Sommerzeit($AK$6),DATE(YEAR($B$13),MONTH($B$13),DAY(O$3))&lt;=Winterzeit($AK$6)),LOOKUP($AJ$5,SV,SZ),LOOKUP($AJ$5,SV,WZ)),LOOKUP($AJ$5,SV,Lon),LOOKUP($AJ$5,SV,Lat))</f>
        <v>0.87777777777777777</v>
      </c>
      <c r="P14" s="8">
        <f>sunset(DATE(YEAR($B$13),MONTH($B$13),DAY(P$3)),IF(AND(DATE(YEAR($B$13),MONTH($B$13),DAY(P$3))&gt;=Sommerzeit($AK$6),DATE(YEAR($B$13),MONTH($B$13),DAY(P$3))&lt;=Winterzeit($AK$6)),LOOKUP($AJ$5,SV,SZ),LOOKUP($AJ$5,SV,WZ)),LOOKUP($AJ$5,SV,Lon),LOOKUP($AJ$5,SV,Lat))</f>
        <v>0.87916666666666676</v>
      </c>
      <c r="Q14" s="8">
        <f>sunset(DATE(YEAR($B$13),MONTH($B$13),DAY(Q$3)),IF(AND(DATE(YEAR($B$13),MONTH($B$13),DAY(Q$3))&gt;=Sommerzeit($AK$6),DATE(YEAR($B$13),MONTH($B$13),DAY(Q$3))&lt;=Winterzeit($AK$6)),LOOKUP($AJ$5,SV,SZ),LOOKUP($AJ$5,SV,WZ)),LOOKUP($AJ$5,SV,Lon),LOOKUP($AJ$5,SV,Lat))</f>
        <v>0.87986111111111109</v>
      </c>
      <c r="R14" s="8">
        <f>sunset(DATE(YEAR($B$13),MONTH($B$13),DAY(R$3)),IF(AND(DATE(YEAR($B$13),MONTH($B$13),DAY(R$3))&gt;=Sommerzeit($AK$6),DATE(YEAR($B$13),MONTH($B$13),DAY(R$3))&lt;=Winterzeit($AK$6)),LOOKUP($AJ$5,SV,SZ),LOOKUP($AJ$5,SV,WZ)),LOOKUP($AJ$5,SV,Lon),LOOKUP($AJ$5,SV,Lat))</f>
        <v>0.88055555555555554</v>
      </c>
      <c r="S14" s="8">
        <f>sunset(DATE(YEAR($B$13),MONTH($B$13),DAY(S$3)),IF(AND(DATE(YEAR($B$13),MONTH($B$13),DAY(S$3))&gt;=Sommerzeit($AK$6),DATE(YEAR($B$13),MONTH($B$13),DAY(S$3))&lt;=Winterzeit($AK$6)),LOOKUP($AJ$5,SV,SZ),LOOKUP($AJ$5,SV,WZ)),LOOKUP($AJ$5,SV,Lon),LOOKUP($AJ$5,SV,Lat))</f>
        <v>0.88194444444444453</v>
      </c>
      <c r="T14" s="8">
        <f>sunset(DATE(YEAR($B$13),MONTH($B$13),DAY(T$3)),IF(AND(DATE(YEAR($B$13),MONTH($B$13),DAY(T$3))&gt;=Sommerzeit($AK$6),DATE(YEAR($B$13),MONTH($B$13),DAY(T$3))&lt;=Winterzeit($AK$6)),LOOKUP($AJ$5,SV,SZ),LOOKUP($AJ$5,SV,WZ)),LOOKUP($AJ$5,SV,Lon),LOOKUP($AJ$5,SV,Lat))</f>
        <v>0.88263888888888886</v>
      </c>
      <c r="U14" s="8">
        <f>sunset(DATE(YEAR($B$13),MONTH($B$13),DAY(U$3)),IF(AND(DATE(YEAR($B$13),MONTH($B$13),DAY(U$3))&gt;=Sommerzeit($AK$6),DATE(YEAR($B$13),MONTH($B$13),DAY(U$3))&lt;=Winterzeit($AK$6)),LOOKUP($AJ$5,SV,SZ),LOOKUP($AJ$5,SV,WZ)),LOOKUP($AJ$5,SV,Lon),LOOKUP($AJ$5,SV,Lat))</f>
        <v>0.88402777777777775</v>
      </c>
      <c r="V14" s="8">
        <f>sunset(DATE(YEAR($B$13),MONTH($B$13),DAY(V$3)),IF(AND(DATE(YEAR($B$13),MONTH($B$13),DAY(V$3))&gt;=Sommerzeit($AK$6),DATE(YEAR($B$13),MONTH($B$13),DAY(V$3))&lt;=Winterzeit($AK$6)),LOOKUP($AJ$5,SV,SZ),LOOKUP($AJ$5,SV,WZ)),LOOKUP($AJ$5,SV,Lon),LOOKUP($AJ$5,SV,Lat))</f>
        <v>0.8847222222222223</v>
      </c>
      <c r="W14" s="8">
        <f>sunset(DATE(YEAR($B$13),MONTH($B$13),DAY(W$3)),IF(AND(DATE(YEAR($B$13),MONTH($B$13),DAY(W$3))&gt;=Sommerzeit($AK$6),DATE(YEAR($B$13),MONTH($B$13),DAY(W$3))&lt;=Winterzeit($AK$6)),LOOKUP($AJ$5,SV,SZ),LOOKUP($AJ$5,SV,WZ)),LOOKUP($AJ$5,SV,Lon),LOOKUP($AJ$5,SV,Lat))</f>
        <v>0.88541666666666663</v>
      </c>
      <c r="X14" s="8">
        <f>sunset(DATE(YEAR($B$13),MONTH($B$13),DAY(X$3)),IF(AND(DATE(YEAR($B$13),MONTH($B$13),DAY(X$3))&gt;=Sommerzeit($AK$6),DATE(YEAR($B$13),MONTH($B$13),DAY(X$3))&lt;=Winterzeit($AK$6)),LOOKUP($AJ$5,SV,SZ),LOOKUP($AJ$5,SV,WZ)),LOOKUP($AJ$5,SV,Lon),LOOKUP($AJ$5,SV,Lat))</f>
        <v>0.88680555555555562</v>
      </c>
      <c r="Y14" s="8">
        <f>sunset(DATE(YEAR($B$13),MONTH($B$13),DAY(Y$3)),IF(AND(DATE(YEAR($B$13),MONTH($B$13),DAY(Y$3))&gt;=Sommerzeit($AK$6),DATE(YEAR($B$13),MONTH($B$13),DAY(Y$3))&lt;=Winterzeit($AK$6)),LOOKUP($AJ$5,SV,SZ),LOOKUP($AJ$5,SV,WZ)),LOOKUP($AJ$5,SV,Lon),LOOKUP($AJ$5,SV,Lat))</f>
        <v>0.88750000000000007</v>
      </c>
      <c r="Z14" s="8">
        <f>sunset(DATE(YEAR($B$13),MONTH($B$13),DAY(Z$3)),IF(AND(DATE(YEAR($B$13),MONTH($B$13),DAY(Z$3))&gt;=Sommerzeit($AK$6),DATE(YEAR($B$13),MONTH($B$13),DAY(Z$3))&lt;=Winterzeit($AK$6)),LOOKUP($AJ$5,SV,SZ),LOOKUP($AJ$5,SV,WZ)),LOOKUP($AJ$5,SV,Lon),LOOKUP($AJ$5,SV,Lat))</f>
        <v>0.8881944444444444</v>
      </c>
      <c r="AA14" s="8">
        <f>sunset(DATE(YEAR($B$13),MONTH($B$13),DAY(AA$3)),IF(AND(DATE(YEAR($B$13),MONTH($B$13),DAY(AA$3))&gt;=Sommerzeit($AK$6),DATE(YEAR($B$13),MONTH($B$13),DAY(AA$3))&lt;=Winterzeit($AK$6)),LOOKUP($AJ$5,SV,SZ),LOOKUP($AJ$5,SV,WZ)),LOOKUP($AJ$5,SV,Lon),LOOKUP($AJ$5,SV,Lat))</f>
        <v>0.88888888888888884</v>
      </c>
      <c r="AB14" s="8">
        <f>sunset(DATE(YEAR($B$13),MONTH($B$13),DAY(AB$3)),IF(AND(DATE(YEAR($B$13),MONTH($B$13),DAY(AB$3))&gt;=Sommerzeit($AK$6),DATE(YEAR($B$13),MONTH($B$13),DAY(AB$3))&lt;=Winterzeit($AK$6)),LOOKUP($AJ$5,SV,SZ),LOOKUP($AJ$5,SV,WZ)),LOOKUP($AJ$5,SV,Lon),LOOKUP($AJ$5,SV,Lat))</f>
        <v>0.89027777777777783</v>
      </c>
      <c r="AC14" s="8">
        <f>sunset(DATE(YEAR($B$13),MONTH($B$13),DAY(AC$3)),IF(AND(DATE(YEAR($B$13),MONTH($B$13),DAY(AC$3))&gt;=Sommerzeit($AK$6),DATE(YEAR($B$13),MONTH($B$13),DAY(AC$3))&lt;=Winterzeit($AK$6)),LOOKUP($AJ$5,SV,SZ),LOOKUP($AJ$5,SV,WZ)),LOOKUP($AJ$5,SV,Lon),LOOKUP($AJ$5,SV,Lat))</f>
        <v>0.89097222222222217</v>
      </c>
      <c r="AD14" s="8">
        <f>sunset(DATE(YEAR($B$13),MONTH($B$13),DAY(AD$3)),IF(AND(DATE(YEAR($B$13),MONTH($B$13),DAY(AD$3))&gt;=Sommerzeit($AK$6),DATE(YEAR($B$13),MONTH($B$13),DAY(AD$3))&lt;=Winterzeit($AK$6)),LOOKUP($AJ$5,SV,SZ),LOOKUP($AJ$5,SV,WZ)),LOOKUP($AJ$5,SV,Lon),LOOKUP($AJ$5,SV,Lat))</f>
        <v>0.89166666666666661</v>
      </c>
      <c r="AE14" s="8">
        <f>sunset(DATE(YEAR($B$13),MONTH($B$13),DAY(AE$3)),IF(AND(DATE(YEAR($B$13),MONTH($B$13),DAY(AE$3))&gt;=Sommerzeit($AK$6),DATE(YEAR($B$13),MONTH($B$13),DAY(AE$3))&lt;=Winterzeit($AK$6)),LOOKUP($AJ$5,SV,SZ),LOOKUP($AJ$5,SV,WZ)),LOOKUP($AJ$5,SV,Lon),LOOKUP($AJ$5,SV,Lat))</f>
        <v>0.89236111111111116</v>
      </c>
      <c r="AF14" s="8">
        <f>sunset(DATE(YEAR($B$13),MONTH($B$13),DAY(AF$3)),IF(AND(DATE(YEAR($B$13),MONTH($B$13),DAY(AF$3))&gt;=Sommerzeit($AK$6),DATE(YEAR($B$13),MONTH($B$13),DAY(AF$3))&lt;=Winterzeit($AK$6)),LOOKUP($AJ$5,SV,SZ),LOOKUP($AJ$5,SV,WZ)),LOOKUP($AJ$5,SV,Lon),LOOKUP($AJ$5,SV,Lat))</f>
        <v>0.8930555555555556</v>
      </c>
      <c r="AG14" s="9">
        <f>sunset(DATE(YEAR($B$13),MONTH($B$13),DAY(AG$3)),IF(AND(DATE(YEAR($B$13),MONTH($B$13),DAY(AG$3))&gt;=Sommerzeit($AK$6),DATE(YEAR($B$13),MONTH($B$13),DAY(AG$3))&lt;=Winterzeit($AK$6)),LOOKUP($AJ$5,SV,SZ),LOOKUP($AJ$5,SV,WZ)),LOOKUP($AJ$5,SV,Lon),LOOKUP($AJ$5,SV,Lat))</f>
        <v>0.89374999999999993</v>
      </c>
    </row>
    <row r="15" spans="1:43" ht="15" customHeight="1" thickTop="1" x14ac:dyDescent="0.2">
      <c r="B15" s="126">
        <f>DATE($AK$6,6,1)</f>
        <v>43617</v>
      </c>
      <c r="C15" s="16">
        <f>sunrise(DATE(YEAR($B$15),MONTH($B$15),DAY(C$3)),IF(AND(DATE(YEAR($B$15),MONTH($B$15),DAY(C$3))&gt;=Sommerzeit($AK$6),DATE(YEAR($B$15),MONTH($B$15),DAY(C$3))&lt;=Winterzeit($AK$6)),LOOKUP($AJ$5,SV,SZ),LOOKUP($AJ$5,SV,WZ)),LOOKUP($AJ$5,SV,Lon),LOOKUP($AJ$5,SV,Lat))</f>
        <v>0.22500000000000001</v>
      </c>
      <c r="D15" s="17">
        <f>sunrise(DATE(YEAR($B$15),MONTH($B$15),DAY(D$3)),IF(AND(DATE(YEAR($B$15),MONTH($B$15),DAY(D$3))&gt;=Sommerzeit($AK$6),DATE(YEAR($B$15),MONTH($B$15),DAY(D$3))&lt;=Winterzeit($AK$6)),LOOKUP($AJ$5,SV,SZ),LOOKUP($AJ$5,SV,WZ)),LOOKUP($AJ$5,SV,Lon),LOOKUP($AJ$5,SV,Lat))</f>
        <v>0.22500000000000001</v>
      </c>
      <c r="E15" s="17">
        <f>sunrise(DATE(YEAR($B$15),MONTH($B$15),DAY(E$3)),IF(AND(DATE(YEAR($B$15),MONTH($B$15),DAY(E$3))&gt;=Sommerzeit($AK$6),DATE(YEAR($B$15),MONTH($B$15),DAY(E$3))&lt;=Winterzeit($AK$6)),LOOKUP($AJ$5,SV,SZ),LOOKUP($AJ$5,SV,WZ)),LOOKUP($AJ$5,SV,Lon),LOOKUP($AJ$5,SV,Lat))</f>
        <v>0.22430555555555556</v>
      </c>
      <c r="F15" s="17">
        <f>sunrise(DATE(YEAR($B$15),MONTH($B$15),DAY(F$3)),IF(AND(DATE(YEAR($B$15),MONTH($B$15),DAY(F$3))&gt;=Sommerzeit($AK$6),DATE(YEAR($B$15),MONTH($B$15),DAY(F$3))&lt;=Winterzeit($AK$6)),LOOKUP($AJ$5,SV,SZ),LOOKUP($AJ$5,SV,WZ)),LOOKUP($AJ$5,SV,Lon),LOOKUP($AJ$5,SV,Lat))</f>
        <v>0.22361111111111109</v>
      </c>
      <c r="G15" s="17">
        <f>sunrise(DATE(YEAR($B$15),MONTH($B$15),DAY(G$3)),IF(AND(DATE(YEAR($B$15),MONTH($B$15),DAY(G$3))&gt;=Sommerzeit($AK$6),DATE(YEAR($B$15),MONTH($B$15),DAY(G$3))&lt;=Winterzeit($AK$6)),LOOKUP($AJ$5,SV,SZ),LOOKUP($AJ$5,SV,WZ)),LOOKUP($AJ$5,SV,Lon),LOOKUP($AJ$5,SV,Lat))</f>
        <v>0.22361111111111109</v>
      </c>
      <c r="H15" s="17">
        <f>sunrise(DATE(YEAR($B$15),MONTH($B$15),DAY(H$3)),IF(AND(DATE(YEAR($B$15),MONTH($B$15),DAY(H$3))&gt;=Sommerzeit($AK$6),DATE(YEAR($B$15),MONTH($B$15),DAY(H$3))&lt;=Winterzeit($AK$6)),LOOKUP($AJ$5,SV,SZ),LOOKUP($AJ$5,SV,WZ)),LOOKUP($AJ$5,SV,Lon),LOOKUP($AJ$5,SV,Lat))</f>
        <v>0.22291666666666665</v>
      </c>
      <c r="I15" s="17">
        <f>sunrise(DATE(YEAR($B$15),MONTH($B$15),DAY(I$3)),IF(AND(DATE(YEAR($B$15),MONTH($B$15),DAY(I$3))&gt;=Sommerzeit($AK$6),DATE(YEAR($B$15),MONTH($B$15),DAY(I$3))&lt;=Winterzeit($AK$6)),LOOKUP($AJ$5,SV,SZ),LOOKUP($AJ$5,SV,WZ)),LOOKUP($AJ$5,SV,Lon),LOOKUP($AJ$5,SV,Lat))</f>
        <v>0.22291666666666665</v>
      </c>
      <c r="J15" s="17">
        <f>sunrise(DATE(YEAR($B$15),MONTH($B$15),DAY(J$3)),IF(AND(DATE(YEAR($B$15),MONTH($B$15),DAY(J$3))&gt;=Sommerzeit($AK$6),DATE(YEAR($B$15),MONTH($B$15),DAY(J$3))&lt;=Winterzeit($AK$6)),LOOKUP($AJ$5,SV,SZ),LOOKUP($AJ$5,SV,WZ)),LOOKUP($AJ$5,SV,Lon),LOOKUP($AJ$5,SV,Lat))</f>
        <v>0.22222222222222221</v>
      </c>
      <c r="K15" s="17">
        <f>sunrise(DATE(YEAR($B$15),MONTH($B$15),DAY(K$3)),IF(AND(DATE(YEAR($B$15),MONTH($B$15),DAY(K$3))&gt;=Sommerzeit($AK$6),DATE(YEAR($B$15),MONTH($B$15),DAY(K$3))&lt;=Winterzeit($AK$6)),LOOKUP($AJ$5,SV,SZ),LOOKUP($AJ$5,SV,WZ)),LOOKUP($AJ$5,SV,Lon),LOOKUP($AJ$5,SV,Lat))</f>
        <v>0.22222222222222221</v>
      </c>
      <c r="L15" s="17">
        <f>sunrise(DATE(YEAR($B$15),MONTH($B$15),DAY(L$3)),IF(AND(DATE(YEAR($B$15),MONTH($B$15),DAY(L$3))&gt;=Sommerzeit($AK$6),DATE(YEAR($B$15),MONTH($B$15),DAY(L$3))&lt;=Winterzeit($AK$6)),LOOKUP($AJ$5,SV,SZ),LOOKUP($AJ$5,SV,WZ)),LOOKUP($AJ$5,SV,Lon),LOOKUP($AJ$5,SV,Lat))</f>
        <v>0.22222222222222221</v>
      </c>
      <c r="M15" s="17">
        <f>sunrise(DATE(YEAR($B$15),MONTH($B$15),DAY(M$3)),IF(AND(DATE(YEAR($B$15),MONTH($B$15),DAY(M$3))&gt;=Sommerzeit($AK$6),DATE(YEAR($B$15),MONTH($B$15),DAY(M$3))&lt;=Winterzeit($AK$6)),LOOKUP($AJ$5,SV,SZ),LOOKUP($AJ$5,SV,WZ)),LOOKUP($AJ$5,SV,Lon),LOOKUP($AJ$5,SV,Lat))</f>
        <v>0.22152777777777777</v>
      </c>
      <c r="N15" s="17">
        <f>sunrise(DATE(YEAR($B$15),MONTH($B$15),DAY(N$3)),IF(AND(DATE(YEAR($B$15),MONTH($B$15),DAY(N$3))&gt;=Sommerzeit($AK$6),DATE(YEAR($B$15),MONTH($B$15),DAY(N$3))&lt;=Winterzeit($AK$6)),LOOKUP($AJ$5,SV,SZ),LOOKUP($AJ$5,SV,WZ)),LOOKUP($AJ$5,SV,Lon),LOOKUP($AJ$5,SV,Lat))</f>
        <v>0.22152777777777777</v>
      </c>
      <c r="O15" s="17">
        <f>sunrise(DATE(YEAR($B$15),MONTH($B$15),DAY(O$3)),IF(AND(DATE(YEAR($B$15),MONTH($B$15),DAY(O$3))&gt;=Sommerzeit($AK$6),DATE(YEAR($B$15),MONTH($B$15),DAY(O$3))&lt;=Winterzeit($AK$6)),LOOKUP($AJ$5,SV,SZ),LOOKUP($AJ$5,SV,WZ)),LOOKUP($AJ$5,SV,Lon),LOOKUP($AJ$5,SV,Lat))</f>
        <v>0.22152777777777777</v>
      </c>
      <c r="P15" s="17">
        <f>sunrise(DATE(YEAR($B$15),MONTH($B$15),DAY(P$3)),IF(AND(DATE(YEAR($B$15),MONTH($B$15),DAY(P$3))&gt;=Sommerzeit($AK$6),DATE(YEAR($B$15),MONTH($B$15),DAY(P$3))&lt;=Winterzeit($AK$6)),LOOKUP($AJ$5,SV,SZ),LOOKUP($AJ$5,SV,WZ)),LOOKUP($AJ$5,SV,Lon),LOOKUP($AJ$5,SV,Lat))</f>
        <v>0.22152777777777777</v>
      </c>
      <c r="Q15" s="17">
        <f>sunrise(DATE(YEAR($B$15),MONTH($B$15),DAY(Q$3)),IF(AND(DATE(YEAR($B$15),MONTH($B$15),DAY(Q$3))&gt;=Sommerzeit($AK$6),DATE(YEAR($B$15),MONTH($B$15),DAY(Q$3))&lt;=Winterzeit($AK$6)),LOOKUP($AJ$5,SV,SZ),LOOKUP($AJ$5,SV,WZ)),LOOKUP($AJ$5,SV,Lon),LOOKUP($AJ$5,SV,Lat))</f>
        <v>0.22083333333333333</v>
      </c>
      <c r="R15" s="17">
        <f>sunrise(DATE(YEAR($B$15),MONTH($B$15),DAY(R$3)),IF(AND(DATE(YEAR($B$15),MONTH($B$15),DAY(R$3))&gt;=Sommerzeit($AK$6),DATE(YEAR($B$15),MONTH($B$15),DAY(R$3))&lt;=Winterzeit($AK$6)),LOOKUP($AJ$5,SV,SZ),LOOKUP($AJ$5,SV,WZ)),LOOKUP($AJ$5,SV,Lon),LOOKUP($AJ$5,SV,Lat))</f>
        <v>0.22083333333333333</v>
      </c>
      <c r="S15" s="17">
        <f>sunrise(DATE(YEAR($B$15),MONTH($B$15),DAY(S$3)),IF(AND(DATE(YEAR($B$15),MONTH($B$15),DAY(S$3))&gt;=Sommerzeit($AK$6),DATE(YEAR($B$15),MONTH($B$15),DAY(S$3))&lt;=Winterzeit($AK$6)),LOOKUP($AJ$5,SV,SZ),LOOKUP($AJ$5,SV,WZ)),LOOKUP($AJ$5,SV,Lon),LOOKUP($AJ$5,SV,Lat))</f>
        <v>0.22083333333333333</v>
      </c>
      <c r="T15" s="17">
        <f>sunrise(DATE(YEAR($B$15),MONTH($B$15),DAY(T$3)),IF(AND(DATE(YEAR($B$15),MONTH($B$15),DAY(T$3))&gt;=Sommerzeit($AK$6),DATE(YEAR($B$15),MONTH($B$15),DAY(T$3))&lt;=Winterzeit($AK$6)),LOOKUP($AJ$5,SV,SZ),LOOKUP($AJ$5,SV,WZ)),LOOKUP($AJ$5,SV,Lon),LOOKUP($AJ$5,SV,Lat))</f>
        <v>0.22083333333333333</v>
      </c>
      <c r="U15" s="17">
        <f>sunrise(DATE(YEAR($B$15),MONTH($B$15),DAY(U$3)),IF(AND(DATE(YEAR($B$15),MONTH($B$15),DAY(U$3))&gt;=Sommerzeit($AK$6),DATE(YEAR($B$15),MONTH($B$15),DAY(U$3))&lt;=Winterzeit($AK$6)),LOOKUP($AJ$5,SV,SZ),LOOKUP($AJ$5,SV,WZ)),LOOKUP($AJ$5,SV,Lon),LOOKUP($AJ$5,SV,Lat))</f>
        <v>0.22152777777777777</v>
      </c>
      <c r="V15" s="17">
        <f>sunrise(DATE(YEAR($B$15),MONTH($B$15),DAY(V$3)),IF(AND(DATE(YEAR($B$15),MONTH($B$15),DAY(V$3))&gt;=Sommerzeit($AK$6),DATE(YEAR($B$15),MONTH($B$15),DAY(V$3))&lt;=Winterzeit($AK$6)),LOOKUP($AJ$5,SV,SZ),LOOKUP($AJ$5,SV,WZ)),LOOKUP($AJ$5,SV,Lon),LOOKUP($AJ$5,SV,Lat))</f>
        <v>0.22152777777777777</v>
      </c>
      <c r="W15" s="17">
        <f>sunrise(DATE(YEAR($B$15),MONTH($B$15),DAY(W$3)),IF(AND(DATE(YEAR($B$15),MONTH($B$15),DAY(W$3))&gt;=Sommerzeit($AK$6),DATE(YEAR($B$15),MONTH($B$15),DAY(W$3))&lt;=Winterzeit($AK$6)),LOOKUP($AJ$5,SV,SZ),LOOKUP($AJ$5,SV,WZ)),LOOKUP($AJ$5,SV,Lon),LOOKUP($AJ$5,SV,Lat))</f>
        <v>0.22152777777777777</v>
      </c>
      <c r="X15" s="17">
        <f>sunrise(DATE(YEAR($B$15),MONTH($B$15),DAY(X$3)),IF(AND(DATE(YEAR($B$15),MONTH($B$15),DAY(X$3))&gt;=Sommerzeit($AK$6),DATE(YEAR($B$15),MONTH($B$15),DAY(X$3))&lt;=Winterzeit($AK$6)),LOOKUP($AJ$5,SV,SZ),LOOKUP($AJ$5,SV,WZ)),LOOKUP($AJ$5,SV,Lon),LOOKUP($AJ$5,SV,Lat))</f>
        <v>0.22152777777777777</v>
      </c>
      <c r="Y15" s="17">
        <f>sunrise(DATE(YEAR($B$15),MONTH($B$15),DAY(Y$3)),IF(AND(DATE(YEAR($B$15),MONTH($B$15),DAY(Y$3))&gt;=Sommerzeit($AK$6),DATE(YEAR($B$15),MONTH($B$15),DAY(Y$3))&lt;=Winterzeit($AK$6)),LOOKUP($AJ$5,SV,SZ),LOOKUP($AJ$5,SV,WZ)),LOOKUP($AJ$5,SV,Lon),LOOKUP($AJ$5,SV,Lat))</f>
        <v>0.22152777777777777</v>
      </c>
      <c r="Z15" s="17">
        <f>sunrise(DATE(YEAR($B$15),MONTH($B$15),DAY(Z$3)),IF(AND(DATE(YEAR($B$15),MONTH($B$15),DAY(Z$3))&gt;=Sommerzeit($AK$6),DATE(YEAR($B$15),MONTH($B$15),DAY(Z$3))&lt;=Winterzeit($AK$6)),LOOKUP($AJ$5,SV,SZ),LOOKUP($AJ$5,SV,WZ)),LOOKUP($AJ$5,SV,Lon),LOOKUP($AJ$5,SV,Lat))</f>
        <v>0.22222222222222221</v>
      </c>
      <c r="AA15" s="17">
        <f>sunrise(DATE(YEAR($B$15),MONTH($B$15),DAY(AA$3)),IF(AND(DATE(YEAR($B$15),MONTH($B$15),DAY(AA$3))&gt;=Sommerzeit($AK$6),DATE(YEAR($B$15),MONTH($B$15),DAY(AA$3))&lt;=Winterzeit($AK$6)),LOOKUP($AJ$5,SV,SZ),LOOKUP($AJ$5,SV,WZ)),LOOKUP($AJ$5,SV,Lon),LOOKUP($AJ$5,SV,Lat))</f>
        <v>0.22222222222222221</v>
      </c>
      <c r="AB15" s="17">
        <f>sunrise(DATE(YEAR($B$15),MONTH($B$15),DAY(AB$3)),IF(AND(DATE(YEAR($B$15),MONTH($B$15),DAY(AB$3))&gt;=Sommerzeit($AK$6),DATE(YEAR($B$15),MONTH($B$15),DAY(AB$3))&lt;=Winterzeit($AK$6)),LOOKUP($AJ$5,SV,SZ),LOOKUP($AJ$5,SV,WZ)),LOOKUP($AJ$5,SV,Lon),LOOKUP($AJ$5,SV,Lat))</f>
        <v>0.22222222222222221</v>
      </c>
      <c r="AC15" s="17">
        <f>sunrise(DATE(YEAR($B$15),MONTH($B$15),DAY(AC$3)),IF(AND(DATE(YEAR($B$15),MONTH($B$15),DAY(AC$3))&gt;=Sommerzeit($AK$6),DATE(YEAR($B$15),MONTH($B$15),DAY(AC$3))&lt;=Winterzeit($AK$6)),LOOKUP($AJ$5,SV,SZ),LOOKUP($AJ$5,SV,WZ)),LOOKUP($AJ$5,SV,Lon),LOOKUP($AJ$5,SV,Lat))</f>
        <v>0.22291666666666665</v>
      </c>
      <c r="AD15" s="17">
        <f>sunrise(DATE(YEAR($B$15),MONTH($B$15),DAY(AD$3)),IF(AND(DATE(YEAR($B$15),MONTH($B$15),DAY(AD$3))&gt;=Sommerzeit($AK$6),DATE(YEAR($B$15),MONTH($B$15),DAY(AD$3))&lt;=Winterzeit($AK$6)),LOOKUP($AJ$5,SV,SZ),LOOKUP($AJ$5,SV,WZ)),LOOKUP($AJ$5,SV,Lon),LOOKUP($AJ$5,SV,Lat))</f>
        <v>0.22291666666666665</v>
      </c>
      <c r="AE15" s="17">
        <f>sunrise(DATE(YEAR($B$15),MONTH($B$15),DAY(AE$3)),IF(AND(DATE(YEAR($B$15),MONTH($B$15),DAY(AE$3))&gt;=Sommerzeit($AK$6),DATE(YEAR($B$15),MONTH($B$15),DAY(AE$3))&lt;=Winterzeit($AK$6)),LOOKUP($AJ$5,SV,SZ),LOOKUP($AJ$5,SV,WZ)),LOOKUP($AJ$5,SV,Lon),LOOKUP($AJ$5,SV,Lat))</f>
        <v>0.22361111111111109</v>
      </c>
      <c r="AF15" s="18">
        <f>sunrise(DATE(YEAR($B$15),MONTH($B$15),DAY(AF$3)),IF(AND(DATE(YEAR($B$15),MONTH($B$15),DAY(AF$3))&gt;=Sommerzeit($AK$6),DATE(YEAR($B$15),MONTH($B$15),DAY(AF$3))&lt;=Winterzeit($AK$6)),LOOKUP($AJ$5,SV,SZ),LOOKUP($AJ$5,SV,WZ)),LOOKUP($AJ$5,SV,Lon),LOOKUP($AJ$5,SV,Lat))</f>
        <v>0.22361111111111109</v>
      </c>
      <c r="AG15" s="10"/>
    </row>
    <row r="16" spans="1:43" ht="15" customHeight="1" thickBot="1" x14ac:dyDescent="0.25">
      <c r="B16" s="127"/>
      <c r="C16" s="7">
        <f>sunset(DATE(YEAR($B$15),MONTH($B$15),DAY(C$3)),IF(AND(DATE(YEAR($B$15),MONTH($B$15),DAY(C$3))&gt;=Sommerzeit($AK$6),DATE(YEAR($B$15),MONTH($B$15),DAY(C$3))&lt;=Winterzeit($AK$6)),LOOKUP($AJ$5,SV,SZ),LOOKUP($AJ$5,SV,WZ)),LOOKUP($AJ$5,SV,Lon),LOOKUP($AJ$5,SV,Lat))</f>
        <v>0.89444444444444438</v>
      </c>
      <c r="D16" s="8">
        <f>sunset(DATE(YEAR($B$15),MONTH($B$15),DAY(D$3)),IF(AND(DATE(YEAR($B$15),MONTH($B$15),DAY(D$3))&gt;=Sommerzeit($AK$6),DATE(YEAR($B$15),MONTH($B$15),DAY(D$3))&lt;=Winterzeit($AK$6)),LOOKUP($AJ$5,SV,SZ),LOOKUP($AJ$5,SV,WZ)),LOOKUP($AJ$5,SV,Lon),LOOKUP($AJ$5,SV,Lat))</f>
        <v>0.89513888888888893</v>
      </c>
      <c r="E16" s="8">
        <f>sunset(DATE(YEAR($B$15),MONTH($B$15),DAY(E$3)),IF(AND(DATE(YEAR($B$15),MONTH($B$15),DAY(E$3))&gt;=Sommerzeit($AK$6),DATE(YEAR($B$15),MONTH($B$15),DAY(E$3))&lt;=Winterzeit($AK$6)),LOOKUP($AJ$5,SV,SZ),LOOKUP($AJ$5,SV,WZ)),LOOKUP($AJ$5,SV,Lon),LOOKUP($AJ$5,SV,Lat))</f>
        <v>0.89583333333333337</v>
      </c>
      <c r="F16" s="8">
        <f>sunset(DATE(YEAR($B$15),MONTH($B$15),DAY(F$3)),IF(AND(DATE(YEAR($B$15),MONTH($B$15),DAY(F$3))&gt;=Sommerzeit($AK$6),DATE(YEAR($B$15),MONTH($B$15),DAY(F$3))&lt;=Winterzeit($AK$6)),LOOKUP($AJ$5,SV,SZ),LOOKUP($AJ$5,SV,WZ)),LOOKUP($AJ$5,SV,Lon),LOOKUP($AJ$5,SV,Lat))</f>
        <v>0.8965277777777777</v>
      </c>
      <c r="G16" s="8">
        <f>sunset(DATE(YEAR($B$15),MONTH($B$15),DAY(G$3)),IF(AND(DATE(YEAR($B$15),MONTH($B$15),DAY(G$3))&gt;=Sommerzeit($AK$6),DATE(YEAR($B$15),MONTH($B$15),DAY(G$3))&lt;=Winterzeit($AK$6)),LOOKUP($AJ$5,SV,SZ),LOOKUP($AJ$5,SV,WZ)),LOOKUP($AJ$5,SV,Lon),LOOKUP($AJ$5,SV,Lat))</f>
        <v>0.89722222222222225</v>
      </c>
      <c r="H16" s="8">
        <f>sunset(DATE(YEAR($B$15),MONTH($B$15),DAY(H$3)),IF(AND(DATE(YEAR($B$15),MONTH($B$15),DAY(H$3))&gt;=Sommerzeit($AK$6),DATE(YEAR($B$15),MONTH($B$15),DAY(H$3))&lt;=Winterzeit($AK$6)),LOOKUP($AJ$5,SV,SZ),LOOKUP($AJ$5,SV,WZ)),LOOKUP($AJ$5,SV,Lon),LOOKUP($AJ$5,SV,Lat))</f>
        <v>0.8979166666666667</v>
      </c>
      <c r="I16" s="8">
        <f>sunset(DATE(YEAR($B$15),MONTH($B$15),DAY(I$3)),IF(AND(DATE(YEAR($B$15),MONTH($B$15),DAY(I$3))&gt;=Sommerzeit($AK$6),DATE(YEAR($B$15),MONTH($B$15),DAY(I$3))&lt;=Winterzeit($AK$6)),LOOKUP($AJ$5,SV,SZ),LOOKUP($AJ$5,SV,WZ)),LOOKUP($AJ$5,SV,Lon),LOOKUP($AJ$5,SV,Lat))</f>
        <v>0.89861111111111114</v>
      </c>
      <c r="J16" s="8">
        <f>sunset(DATE(YEAR($B$15),MONTH($B$15),DAY(J$3)),IF(AND(DATE(YEAR($B$15),MONTH($B$15),DAY(J$3))&gt;=Sommerzeit($AK$6),DATE(YEAR($B$15),MONTH($B$15),DAY(J$3))&lt;=Winterzeit($AK$6)),LOOKUP($AJ$5,SV,SZ),LOOKUP($AJ$5,SV,WZ)),LOOKUP($AJ$5,SV,Lon),LOOKUP($AJ$5,SV,Lat))</f>
        <v>0.89930555555555547</v>
      </c>
      <c r="K16" s="8">
        <f>sunset(DATE(YEAR($B$15),MONTH($B$15),DAY(K$3)),IF(AND(DATE(YEAR($B$15),MONTH($B$15),DAY(K$3))&gt;=Sommerzeit($AK$6),DATE(YEAR($B$15),MONTH($B$15),DAY(K$3))&lt;=Winterzeit($AK$6)),LOOKUP($AJ$5,SV,SZ),LOOKUP($AJ$5,SV,WZ)),LOOKUP($AJ$5,SV,Lon),LOOKUP($AJ$5,SV,Lat))</f>
        <v>0.89930555555555547</v>
      </c>
      <c r="L16" s="8">
        <f>sunset(DATE(YEAR($B$15),MONTH($B$15),DAY(L$3)),IF(AND(DATE(YEAR($B$15),MONTH($B$15),DAY(L$3))&gt;=Sommerzeit($AK$6),DATE(YEAR($B$15),MONTH($B$15),DAY(L$3))&lt;=Winterzeit($AK$6)),LOOKUP($AJ$5,SV,SZ),LOOKUP($AJ$5,SV,WZ)),LOOKUP($AJ$5,SV,Lon),LOOKUP($AJ$5,SV,Lat))</f>
        <v>0.9</v>
      </c>
      <c r="M16" s="8">
        <f>sunset(DATE(YEAR($B$15),MONTH($B$15),DAY(M$3)),IF(AND(DATE(YEAR($B$15),MONTH($B$15),DAY(M$3))&gt;=Sommerzeit($AK$6),DATE(YEAR($B$15),MONTH($B$15),DAY(M$3))&lt;=Winterzeit($AK$6)),LOOKUP($AJ$5,SV,SZ),LOOKUP($AJ$5,SV,WZ)),LOOKUP($AJ$5,SV,Lon),LOOKUP($AJ$5,SV,Lat))</f>
        <v>0.90069444444444446</v>
      </c>
      <c r="N16" s="8">
        <f>sunset(DATE(YEAR($B$15),MONTH($B$15),DAY(N$3)),IF(AND(DATE(YEAR($B$15),MONTH($B$15),DAY(N$3))&gt;=Sommerzeit($AK$6),DATE(YEAR($B$15),MONTH($B$15),DAY(N$3))&lt;=Winterzeit($AK$6)),LOOKUP($AJ$5,SV,SZ),LOOKUP($AJ$5,SV,WZ)),LOOKUP($AJ$5,SV,Lon),LOOKUP($AJ$5,SV,Lat))</f>
        <v>0.90069444444444446</v>
      </c>
      <c r="O16" s="8">
        <f>sunset(DATE(YEAR($B$15),MONTH($B$15),DAY(O$3)),IF(AND(DATE(YEAR($B$15),MONTH($B$15),DAY(O$3))&gt;=Sommerzeit($AK$6),DATE(YEAR($B$15),MONTH($B$15),DAY(O$3))&lt;=Winterzeit($AK$6)),LOOKUP($AJ$5,SV,SZ),LOOKUP($AJ$5,SV,WZ)),LOOKUP($AJ$5,SV,Lon),LOOKUP($AJ$5,SV,Lat))</f>
        <v>0.90138888888888891</v>
      </c>
      <c r="P16" s="8">
        <f>sunset(DATE(YEAR($B$15),MONTH($B$15),DAY(P$3)),IF(AND(DATE(YEAR($B$15),MONTH($B$15),DAY(P$3))&gt;=Sommerzeit($AK$6),DATE(YEAR($B$15),MONTH($B$15),DAY(P$3))&lt;=Winterzeit($AK$6)),LOOKUP($AJ$5,SV,SZ),LOOKUP($AJ$5,SV,WZ)),LOOKUP($AJ$5,SV,Lon),LOOKUP($AJ$5,SV,Lat))</f>
        <v>0.90208333333333324</v>
      </c>
      <c r="Q16" s="8">
        <f>sunset(DATE(YEAR($B$15),MONTH($B$15),DAY(Q$3)),IF(AND(DATE(YEAR($B$15),MONTH($B$15),DAY(Q$3))&gt;=Sommerzeit($AK$6),DATE(YEAR($B$15),MONTH($B$15),DAY(Q$3))&lt;=Winterzeit($AK$6)),LOOKUP($AJ$5,SV,SZ),LOOKUP($AJ$5,SV,WZ)),LOOKUP($AJ$5,SV,Lon),LOOKUP($AJ$5,SV,Lat))</f>
        <v>0.90208333333333324</v>
      </c>
      <c r="R16" s="8">
        <f>sunset(DATE(YEAR($B$15),MONTH($B$15),DAY(R$3)),IF(AND(DATE(YEAR($B$15),MONTH($B$15),DAY(R$3))&gt;=Sommerzeit($AK$6),DATE(YEAR($B$15),MONTH($B$15),DAY(R$3))&lt;=Winterzeit($AK$6)),LOOKUP($AJ$5,SV,SZ),LOOKUP($AJ$5,SV,WZ)),LOOKUP($AJ$5,SV,Lon),LOOKUP($AJ$5,SV,Lat))</f>
        <v>0.90277777777777779</v>
      </c>
      <c r="S16" s="8">
        <f>sunset(DATE(YEAR($B$15),MONTH($B$15),DAY(S$3)),IF(AND(DATE(YEAR($B$15),MONTH($B$15),DAY(S$3))&gt;=Sommerzeit($AK$6),DATE(YEAR($B$15),MONTH($B$15),DAY(S$3))&lt;=Winterzeit($AK$6)),LOOKUP($AJ$5,SV,SZ),LOOKUP($AJ$5,SV,WZ)),LOOKUP($AJ$5,SV,Lon),LOOKUP($AJ$5,SV,Lat))</f>
        <v>0.90277777777777779</v>
      </c>
      <c r="T16" s="8">
        <f>sunset(DATE(YEAR($B$15),MONTH($B$15),DAY(T$3)),IF(AND(DATE(YEAR($B$15),MONTH($B$15),DAY(T$3))&gt;=Sommerzeit($AK$6),DATE(YEAR($B$15),MONTH($B$15),DAY(T$3))&lt;=Winterzeit($AK$6)),LOOKUP($AJ$5,SV,SZ),LOOKUP($AJ$5,SV,WZ)),LOOKUP($AJ$5,SV,Lon),LOOKUP($AJ$5,SV,Lat))</f>
        <v>0.90277777777777779</v>
      </c>
      <c r="U16" s="8">
        <f>sunset(DATE(YEAR($B$15),MONTH($B$15),DAY(U$3)),IF(AND(DATE(YEAR($B$15),MONTH($B$15),DAY(U$3))&gt;=Sommerzeit($AK$6),DATE(YEAR($B$15),MONTH($B$15),DAY(U$3))&lt;=Winterzeit($AK$6)),LOOKUP($AJ$5,SV,SZ),LOOKUP($AJ$5,SV,WZ)),LOOKUP($AJ$5,SV,Lon),LOOKUP($AJ$5,SV,Lat))</f>
        <v>0.90347222222222223</v>
      </c>
      <c r="V16" s="8">
        <f>sunset(DATE(YEAR($B$15),MONTH($B$15),DAY(V$3)),IF(AND(DATE(YEAR($B$15),MONTH($B$15),DAY(V$3))&gt;=Sommerzeit($AK$6),DATE(YEAR($B$15),MONTH($B$15),DAY(V$3))&lt;=Winterzeit($AK$6)),LOOKUP($AJ$5,SV,SZ),LOOKUP($AJ$5,SV,WZ)),LOOKUP($AJ$5,SV,Lon),LOOKUP($AJ$5,SV,Lat))</f>
        <v>0.90347222222222223</v>
      </c>
      <c r="W16" s="8">
        <f>sunset(DATE(YEAR($B$15),MONTH($B$15),DAY(W$3)),IF(AND(DATE(YEAR($B$15),MONTH($B$15),DAY(W$3))&gt;=Sommerzeit($AK$6),DATE(YEAR($B$15),MONTH($B$15),DAY(W$3))&lt;=Winterzeit($AK$6)),LOOKUP($AJ$5,SV,SZ),LOOKUP($AJ$5,SV,WZ)),LOOKUP($AJ$5,SV,Lon),LOOKUP($AJ$5,SV,Lat))</f>
        <v>0.90347222222222223</v>
      </c>
      <c r="X16" s="8">
        <f>sunset(DATE(YEAR($B$15),MONTH($B$15),DAY(X$3)),IF(AND(DATE(YEAR($B$15),MONTH($B$15),DAY(X$3))&gt;=Sommerzeit($AK$6),DATE(YEAR($B$15),MONTH($B$15),DAY(X$3))&lt;=Winterzeit($AK$6)),LOOKUP($AJ$5,SV,SZ),LOOKUP($AJ$5,SV,WZ)),LOOKUP($AJ$5,SV,Lon),LOOKUP($AJ$5,SV,Lat))</f>
        <v>0.90347222222222223</v>
      </c>
      <c r="Y16" s="8">
        <f>sunset(DATE(YEAR($B$15),MONTH($B$15),DAY(Y$3)),IF(AND(DATE(YEAR($B$15),MONTH($B$15),DAY(Y$3))&gt;=Sommerzeit($AK$6),DATE(YEAR($B$15),MONTH($B$15),DAY(Y$3))&lt;=Winterzeit($AK$6)),LOOKUP($AJ$5,SV,SZ),LOOKUP($AJ$5,SV,WZ)),LOOKUP($AJ$5,SV,Lon),LOOKUP($AJ$5,SV,Lat))</f>
        <v>0.90416666666666667</v>
      </c>
      <c r="Z16" s="8">
        <f>sunset(DATE(YEAR($B$15),MONTH($B$15),DAY(Z$3)),IF(AND(DATE(YEAR($B$15),MONTH($B$15),DAY(Z$3))&gt;=Sommerzeit($AK$6),DATE(YEAR($B$15),MONTH($B$15),DAY(Z$3))&lt;=Winterzeit($AK$6)),LOOKUP($AJ$5,SV,SZ),LOOKUP($AJ$5,SV,WZ)),LOOKUP($AJ$5,SV,Lon),LOOKUP($AJ$5,SV,Lat))</f>
        <v>0.90416666666666667</v>
      </c>
      <c r="AA16" s="8">
        <f>sunset(DATE(YEAR($B$15),MONTH($B$15),DAY(AA$3)),IF(AND(DATE(YEAR($B$15),MONTH($B$15),DAY(AA$3))&gt;=Sommerzeit($AK$6),DATE(YEAR($B$15),MONTH($B$15),DAY(AA$3))&lt;=Winterzeit($AK$6)),LOOKUP($AJ$5,SV,SZ),LOOKUP($AJ$5,SV,WZ)),LOOKUP($AJ$5,SV,Lon),LOOKUP($AJ$5,SV,Lat))</f>
        <v>0.90416666666666667</v>
      </c>
      <c r="AB16" s="8">
        <f>sunset(DATE(YEAR($B$15),MONTH($B$15),DAY(AB$3)),IF(AND(DATE(YEAR($B$15),MONTH($B$15),DAY(AB$3))&gt;=Sommerzeit($AK$6),DATE(YEAR($B$15),MONTH($B$15),DAY(AB$3))&lt;=Winterzeit($AK$6)),LOOKUP($AJ$5,SV,SZ),LOOKUP($AJ$5,SV,WZ)),LOOKUP($AJ$5,SV,Lon),LOOKUP($AJ$5,SV,Lat))</f>
        <v>0.90416666666666667</v>
      </c>
      <c r="AC16" s="8">
        <f>sunset(DATE(YEAR($B$15),MONTH($B$15),DAY(AC$3)),IF(AND(DATE(YEAR($B$15),MONTH($B$15),DAY(AC$3))&gt;=Sommerzeit($AK$6),DATE(YEAR($B$15),MONTH($B$15),DAY(AC$3))&lt;=Winterzeit($AK$6)),LOOKUP($AJ$5,SV,SZ),LOOKUP($AJ$5,SV,WZ)),LOOKUP($AJ$5,SV,Lon),LOOKUP($AJ$5,SV,Lat))</f>
        <v>0.90416666666666667</v>
      </c>
      <c r="AD16" s="8">
        <f>sunset(DATE(YEAR($B$15),MONTH($B$15),DAY(AD$3)),IF(AND(DATE(YEAR($B$15),MONTH($B$15),DAY(AD$3))&gt;=Sommerzeit($AK$6),DATE(YEAR($B$15),MONTH($B$15),DAY(AD$3))&lt;=Winterzeit($AK$6)),LOOKUP($AJ$5,SV,SZ),LOOKUP($AJ$5,SV,WZ)),LOOKUP($AJ$5,SV,Lon),LOOKUP($AJ$5,SV,Lat))</f>
        <v>0.90347222222222223</v>
      </c>
      <c r="AE16" s="8">
        <f>sunset(DATE(YEAR($B$15),MONTH($B$15),DAY(AE$3)),IF(AND(DATE(YEAR($B$15),MONTH($B$15),DAY(AE$3))&gt;=Sommerzeit($AK$6),DATE(YEAR($B$15),MONTH($B$15),DAY(AE$3))&lt;=Winterzeit($AK$6)),LOOKUP($AJ$5,SV,SZ),LOOKUP($AJ$5,SV,WZ)),LOOKUP($AJ$5,SV,Lon),LOOKUP($AJ$5,SV,Lat))</f>
        <v>0.90347222222222223</v>
      </c>
      <c r="AF16" s="9">
        <f>sunset(DATE(YEAR($B$15),MONTH($B$15),DAY(AF$3)),IF(AND(DATE(YEAR($B$15),MONTH($B$15),DAY(AF$3))&gt;=Sommerzeit($AK$6),DATE(YEAR($B$15),MONTH($B$15),DAY(AF$3))&lt;=Winterzeit($AK$6)),LOOKUP($AJ$5,SV,SZ),LOOKUP($AJ$5,SV,WZ)),LOOKUP($AJ$5,SV,Lon),LOOKUP($AJ$5,SV,Lat))</f>
        <v>0.90347222222222223</v>
      </c>
      <c r="AG16" s="10"/>
    </row>
    <row r="17" spans="2:33" ht="15" customHeight="1" thickTop="1" x14ac:dyDescent="0.2">
      <c r="B17" s="126">
        <f>DATE($AK$6,7,1)</f>
        <v>43647</v>
      </c>
      <c r="C17" s="4">
        <f>sunrise(DATE(YEAR($B$17),MONTH($B$17),DAY(C$3)),IF(AND(DATE(YEAR($B$17),MONTH($B$17),DAY(C$3))&gt;=Sommerzeit($AK$6),DATE(YEAR($B$17),MONTH($B$17),DAY(C$3))&lt;=Winterzeit($AK$6)),LOOKUP($AJ$5,SV,SZ),LOOKUP($AJ$5,SV,WZ)),LOOKUP($AJ$5,SV,Lon),LOOKUP($AJ$5,SV,Lat))</f>
        <v>0.22430555555555556</v>
      </c>
      <c r="D17" s="5">
        <f>sunrise(DATE(YEAR($B$17),MONTH($B$17),DAY(D$3)),IF(AND(DATE(YEAR($B$17),MONTH($B$17),DAY(D$3))&gt;=Sommerzeit($AK$6),DATE(YEAR($B$17),MONTH($B$17),DAY(D$3))&lt;=Winterzeit($AK$6)),LOOKUP($AJ$5,SV,SZ),LOOKUP($AJ$5,SV,WZ)),LOOKUP($AJ$5,SV,Lon),LOOKUP($AJ$5,SV,Lat))</f>
        <v>0.22500000000000001</v>
      </c>
      <c r="E17" s="5">
        <f>sunrise(DATE(YEAR($B$17),MONTH($B$17),DAY(E$3)),IF(AND(DATE(YEAR($B$17),MONTH($B$17),DAY(E$3))&gt;=Sommerzeit($AK$6),DATE(YEAR($B$17),MONTH($B$17),DAY(E$3))&lt;=Winterzeit($AK$6)),LOOKUP($AJ$5,SV,SZ),LOOKUP($AJ$5,SV,WZ)),LOOKUP($AJ$5,SV,Lon),LOOKUP($AJ$5,SV,Lat))</f>
        <v>0.22500000000000001</v>
      </c>
      <c r="F17" s="5">
        <f>sunrise(DATE(YEAR($B$17),MONTH($B$17),DAY(F$3)),IF(AND(DATE(YEAR($B$17),MONTH($B$17),DAY(F$3))&gt;=Sommerzeit($AK$6),DATE(YEAR($B$17),MONTH($B$17),DAY(F$3))&lt;=Winterzeit($AK$6)),LOOKUP($AJ$5,SV,SZ),LOOKUP($AJ$5,SV,WZ)),LOOKUP($AJ$5,SV,Lon),LOOKUP($AJ$5,SV,Lat))</f>
        <v>0.22569444444444445</v>
      </c>
      <c r="G17" s="5">
        <f>sunrise(DATE(YEAR($B$17),MONTH($B$17),DAY(G$3)),IF(AND(DATE(YEAR($B$17),MONTH($B$17),DAY(G$3))&gt;=Sommerzeit($AK$6),DATE(YEAR($B$17),MONTH($B$17),DAY(G$3))&lt;=Winterzeit($AK$6)),LOOKUP($AJ$5,SV,SZ),LOOKUP($AJ$5,SV,WZ)),LOOKUP($AJ$5,SV,Lon),LOOKUP($AJ$5,SV,Lat))</f>
        <v>0.22638888888888889</v>
      </c>
      <c r="H17" s="5">
        <f>sunrise(DATE(YEAR($B$17),MONTH($B$17),DAY(H$3)),IF(AND(DATE(YEAR($B$17),MONTH($B$17),DAY(H$3))&gt;=Sommerzeit($AK$6),DATE(YEAR($B$17),MONTH($B$17),DAY(H$3))&lt;=Winterzeit($AK$6)),LOOKUP($AJ$5,SV,SZ),LOOKUP($AJ$5,SV,WZ)),LOOKUP($AJ$5,SV,Lon),LOOKUP($AJ$5,SV,Lat))</f>
        <v>0.22708333333333333</v>
      </c>
      <c r="I17" s="5">
        <f>sunrise(DATE(YEAR($B$17),MONTH($B$17),DAY(I$3)),IF(AND(DATE(YEAR($B$17),MONTH($B$17),DAY(I$3))&gt;=Sommerzeit($AK$6),DATE(YEAR($B$17),MONTH($B$17),DAY(I$3))&lt;=Winterzeit($AK$6)),LOOKUP($AJ$5,SV,SZ),LOOKUP($AJ$5,SV,WZ)),LOOKUP($AJ$5,SV,Lon),LOOKUP($AJ$5,SV,Lat))</f>
        <v>0.22708333333333333</v>
      </c>
      <c r="J17" s="5">
        <f>sunrise(DATE(YEAR($B$17),MONTH($B$17),DAY(J$3)),IF(AND(DATE(YEAR($B$17),MONTH($B$17),DAY(J$3))&gt;=Sommerzeit($AK$6),DATE(YEAR($B$17),MONTH($B$17),DAY(J$3))&lt;=Winterzeit($AK$6)),LOOKUP($AJ$5,SV,SZ),LOOKUP($AJ$5,SV,WZ)),LOOKUP($AJ$5,SV,Lon),LOOKUP($AJ$5,SV,Lat))</f>
        <v>0.22777777777777777</v>
      </c>
      <c r="K17" s="5">
        <f>sunrise(DATE(YEAR($B$17),MONTH($B$17),DAY(K$3)),IF(AND(DATE(YEAR($B$17),MONTH($B$17),DAY(K$3))&gt;=Sommerzeit($AK$6),DATE(YEAR($B$17),MONTH($B$17),DAY(K$3))&lt;=Winterzeit($AK$6)),LOOKUP($AJ$5,SV,SZ),LOOKUP($AJ$5,SV,WZ)),LOOKUP($AJ$5,SV,Lon),LOOKUP($AJ$5,SV,Lat))</f>
        <v>0.22847222222222222</v>
      </c>
      <c r="L17" s="5">
        <f>sunrise(DATE(YEAR($B$17),MONTH($B$17),DAY(L$3)),IF(AND(DATE(YEAR($B$17),MONTH($B$17),DAY(L$3))&gt;=Sommerzeit($AK$6),DATE(YEAR($B$17),MONTH($B$17),DAY(L$3))&lt;=Winterzeit($AK$6)),LOOKUP($AJ$5,SV,SZ),LOOKUP($AJ$5,SV,WZ)),LOOKUP($AJ$5,SV,Lon),LOOKUP($AJ$5,SV,Lat))</f>
        <v>0.22916666666666666</v>
      </c>
      <c r="M17" s="5">
        <f>sunrise(DATE(YEAR($B$17),MONTH($B$17),DAY(M$3)),IF(AND(DATE(YEAR($B$17),MONTH($B$17),DAY(M$3))&gt;=Sommerzeit($AK$6),DATE(YEAR($B$17),MONTH($B$17),DAY(M$3))&lt;=Winterzeit($AK$6)),LOOKUP($AJ$5,SV,SZ),LOOKUP($AJ$5,SV,WZ)),LOOKUP($AJ$5,SV,Lon),LOOKUP($AJ$5,SV,Lat))</f>
        <v>0.2298611111111111</v>
      </c>
      <c r="N17" s="5">
        <f>sunrise(DATE(YEAR($B$17),MONTH($B$17),DAY(N$3)),IF(AND(DATE(YEAR($B$17),MONTH($B$17),DAY(N$3))&gt;=Sommerzeit($AK$6),DATE(YEAR($B$17),MONTH($B$17),DAY(N$3))&lt;=Winterzeit($AK$6)),LOOKUP($AJ$5,SV,SZ),LOOKUP($AJ$5,SV,WZ)),LOOKUP($AJ$5,SV,Lon),LOOKUP($AJ$5,SV,Lat))</f>
        <v>0.23055555555555554</v>
      </c>
      <c r="O17" s="5">
        <f>sunrise(DATE(YEAR($B$17),MONTH($B$17),DAY(O$3)),IF(AND(DATE(YEAR($B$17),MONTH($B$17),DAY(O$3))&gt;=Sommerzeit($AK$6),DATE(YEAR($B$17),MONTH($B$17),DAY(O$3))&lt;=Winterzeit($AK$6)),LOOKUP($AJ$5,SV,SZ),LOOKUP($AJ$5,SV,WZ)),LOOKUP($AJ$5,SV,Lon),LOOKUP($AJ$5,SV,Lat))</f>
        <v>0.23124999999999998</v>
      </c>
      <c r="P17" s="5">
        <f>sunrise(DATE(YEAR($B$17),MONTH($B$17),DAY(P$3)),IF(AND(DATE(YEAR($B$17),MONTH($B$17),DAY(P$3))&gt;=Sommerzeit($AK$6),DATE(YEAR($B$17),MONTH($B$17),DAY(P$3))&lt;=Winterzeit($AK$6)),LOOKUP($AJ$5,SV,SZ),LOOKUP($AJ$5,SV,WZ)),LOOKUP($AJ$5,SV,Lon),LOOKUP($AJ$5,SV,Lat))</f>
        <v>0.23194444444444443</v>
      </c>
      <c r="Q17" s="5">
        <f>sunrise(DATE(YEAR($B$17),MONTH($B$17),DAY(Q$3)),IF(AND(DATE(YEAR($B$17),MONTH($B$17),DAY(Q$3))&gt;=Sommerzeit($AK$6),DATE(YEAR($B$17),MONTH($B$17),DAY(Q$3))&lt;=Winterzeit($AK$6)),LOOKUP($AJ$5,SV,SZ),LOOKUP($AJ$5,SV,WZ)),LOOKUP($AJ$5,SV,Lon),LOOKUP($AJ$5,SV,Lat))</f>
        <v>0.23263888888888887</v>
      </c>
      <c r="R17" s="5">
        <f>sunrise(DATE(YEAR($B$17),MONTH($B$17),DAY(R$3)),IF(AND(DATE(YEAR($B$17),MONTH($B$17),DAY(R$3))&gt;=Sommerzeit($AK$6),DATE(YEAR($B$17),MONTH($B$17),DAY(R$3))&lt;=Winterzeit($AK$6)),LOOKUP($AJ$5,SV,SZ),LOOKUP($AJ$5,SV,WZ)),LOOKUP($AJ$5,SV,Lon),LOOKUP($AJ$5,SV,Lat))</f>
        <v>0.23333333333333331</v>
      </c>
      <c r="S17" s="5">
        <f>sunrise(DATE(YEAR($B$17),MONTH($B$17),DAY(S$3)),IF(AND(DATE(YEAR($B$17),MONTH($B$17),DAY(S$3))&gt;=Sommerzeit($AK$6),DATE(YEAR($B$17),MONTH($B$17),DAY(S$3))&lt;=Winterzeit($AK$6)),LOOKUP($AJ$5,SV,SZ),LOOKUP($AJ$5,SV,WZ)),LOOKUP($AJ$5,SV,Lon),LOOKUP($AJ$5,SV,Lat))</f>
        <v>0.23472222222222219</v>
      </c>
      <c r="T17" s="5">
        <f>sunrise(DATE(YEAR($B$17),MONTH($B$17),DAY(T$3)),IF(AND(DATE(YEAR($B$17),MONTH($B$17),DAY(T$3))&gt;=Sommerzeit($AK$6),DATE(YEAR($B$17),MONTH($B$17),DAY(T$3))&lt;=Winterzeit($AK$6)),LOOKUP($AJ$5,SV,SZ),LOOKUP($AJ$5,SV,WZ)),LOOKUP($AJ$5,SV,Lon),LOOKUP($AJ$5,SV,Lat))</f>
        <v>0.23541666666666669</v>
      </c>
      <c r="U17" s="5">
        <f>sunrise(DATE(YEAR($B$17),MONTH($B$17),DAY(U$3)),IF(AND(DATE(YEAR($B$17),MONTH($B$17),DAY(U$3))&gt;=Sommerzeit($AK$6),DATE(YEAR($B$17),MONTH($B$17),DAY(U$3))&lt;=Winterzeit($AK$6)),LOOKUP($AJ$5,SV,SZ),LOOKUP($AJ$5,SV,WZ)),LOOKUP($AJ$5,SV,Lon),LOOKUP($AJ$5,SV,Lat))</f>
        <v>0.23611111111111113</v>
      </c>
      <c r="V17" s="5">
        <f>sunrise(DATE(YEAR($B$17),MONTH($B$17),DAY(V$3)),IF(AND(DATE(YEAR($B$17),MONTH($B$17),DAY(V$3))&gt;=Sommerzeit($AK$6),DATE(YEAR($B$17),MONTH($B$17),DAY(V$3))&lt;=Winterzeit($AK$6)),LOOKUP($AJ$5,SV,SZ),LOOKUP($AJ$5,SV,WZ)),LOOKUP($AJ$5,SV,Lon),LOOKUP($AJ$5,SV,Lat))</f>
        <v>0.23680555555555557</v>
      </c>
      <c r="W17" s="5">
        <f>sunrise(DATE(YEAR($B$17),MONTH($B$17),DAY(W$3)),IF(AND(DATE(YEAR($B$17),MONTH($B$17),DAY(W$3))&gt;=Sommerzeit($AK$6),DATE(YEAR($B$17),MONTH($B$17),DAY(W$3))&lt;=Winterzeit($AK$6)),LOOKUP($AJ$5,SV,SZ),LOOKUP($AJ$5,SV,WZ)),LOOKUP($AJ$5,SV,Lon),LOOKUP($AJ$5,SV,Lat))</f>
        <v>0.23750000000000002</v>
      </c>
      <c r="X17" s="5">
        <f>sunrise(DATE(YEAR($B$17),MONTH($B$17),DAY(X$3)),IF(AND(DATE(YEAR($B$17),MONTH($B$17),DAY(X$3))&gt;=Sommerzeit($AK$6),DATE(YEAR($B$17),MONTH($B$17),DAY(X$3))&lt;=Winterzeit($AK$6)),LOOKUP($AJ$5,SV,SZ),LOOKUP($AJ$5,SV,WZ)),LOOKUP($AJ$5,SV,Lon),LOOKUP($AJ$5,SV,Lat))</f>
        <v>0.2388888888888889</v>
      </c>
      <c r="Y17" s="5">
        <f>sunrise(DATE(YEAR($B$17),MONTH($B$17),DAY(Y$3)),IF(AND(DATE(YEAR($B$17),MONTH($B$17),DAY(Y$3))&gt;=Sommerzeit($AK$6),DATE(YEAR($B$17),MONTH($B$17),DAY(Y$3))&lt;=Winterzeit($AK$6)),LOOKUP($AJ$5,SV,SZ),LOOKUP($AJ$5,SV,WZ)),LOOKUP($AJ$5,SV,Lon),LOOKUP($AJ$5,SV,Lat))</f>
        <v>0.23958333333333334</v>
      </c>
      <c r="Z17" s="5">
        <f>sunrise(DATE(YEAR($B$17),MONTH($B$17),DAY(Z$3)),IF(AND(DATE(YEAR($B$17),MONTH($B$17),DAY(Z$3))&gt;=Sommerzeit($AK$6),DATE(YEAR($B$17),MONTH($B$17),DAY(Z$3))&lt;=Winterzeit($AK$6)),LOOKUP($AJ$5,SV,SZ),LOOKUP($AJ$5,SV,WZ)),LOOKUP($AJ$5,SV,Lon),LOOKUP($AJ$5,SV,Lat))</f>
        <v>0.24027777777777778</v>
      </c>
      <c r="AA17" s="5">
        <f>sunrise(DATE(YEAR($B$17),MONTH($B$17),DAY(AA$3)),IF(AND(DATE(YEAR($B$17),MONTH($B$17),DAY(AA$3))&gt;=Sommerzeit($AK$6),DATE(YEAR($B$17),MONTH($B$17),DAY(AA$3))&lt;=Winterzeit($AK$6)),LOOKUP($AJ$5,SV,SZ),LOOKUP($AJ$5,SV,WZ)),LOOKUP($AJ$5,SV,Lon),LOOKUP($AJ$5,SV,Lat))</f>
        <v>0.24097222222222223</v>
      </c>
      <c r="AB17" s="5">
        <f>sunrise(DATE(YEAR($B$17),MONTH($B$17),DAY(AB$3)),IF(AND(DATE(YEAR($B$17),MONTH($B$17),DAY(AB$3))&gt;=Sommerzeit($AK$6),DATE(YEAR($B$17),MONTH($B$17),DAY(AB$3))&lt;=Winterzeit($AK$6)),LOOKUP($AJ$5,SV,SZ),LOOKUP($AJ$5,SV,WZ)),LOOKUP($AJ$5,SV,Lon),LOOKUP($AJ$5,SV,Lat))</f>
        <v>0.24236111111111111</v>
      </c>
      <c r="AC17" s="5">
        <f>sunrise(DATE(YEAR($B$17),MONTH($B$17),DAY(AC$3)),IF(AND(DATE(YEAR($B$17),MONTH($B$17),DAY(AC$3))&gt;=Sommerzeit($AK$6),DATE(YEAR($B$17),MONTH($B$17),DAY(AC$3))&lt;=Winterzeit($AK$6)),LOOKUP($AJ$5,SV,SZ),LOOKUP($AJ$5,SV,WZ)),LOOKUP($AJ$5,SV,Lon),LOOKUP($AJ$5,SV,Lat))</f>
        <v>0.24305555555555555</v>
      </c>
      <c r="AD17" s="5">
        <f>sunrise(DATE(YEAR($B$17),MONTH($B$17),DAY(AD$3)),IF(AND(DATE(YEAR($B$17),MONTH($B$17),DAY(AD$3))&gt;=Sommerzeit($AK$6),DATE(YEAR($B$17),MONTH($B$17),DAY(AD$3))&lt;=Winterzeit($AK$6)),LOOKUP($AJ$5,SV,SZ),LOOKUP($AJ$5,SV,WZ)),LOOKUP($AJ$5,SV,Lon),LOOKUP($AJ$5,SV,Lat))</f>
        <v>0.24374999999999999</v>
      </c>
      <c r="AE17" s="5">
        <f>sunrise(DATE(YEAR($B$17),MONTH($B$17),DAY(AE$3)),IF(AND(DATE(YEAR($B$17),MONTH($B$17),DAY(AE$3))&gt;=Sommerzeit($AK$6),DATE(YEAR($B$17),MONTH($B$17),DAY(AE$3))&lt;=Winterzeit($AK$6)),LOOKUP($AJ$5,SV,SZ),LOOKUP($AJ$5,SV,WZ)),LOOKUP($AJ$5,SV,Lon),LOOKUP($AJ$5,SV,Lat))</f>
        <v>0.24513888888888888</v>
      </c>
      <c r="AF17" s="5">
        <f>sunrise(DATE(YEAR($B$17),MONTH($B$17),DAY(AF$3)),IF(AND(DATE(YEAR($B$17),MONTH($B$17),DAY(AF$3))&gt;=Sommerzeit($AK$6),DATE(YEAR($B$17),MONTH($B$17),DAY(AF$3))&lt;=Winterzeit($AK$6)),LOOKUP($AJ$5,SV,SZ),LOOKUP($AJ$5,SV,WZ)),LOOKUP($AJ$5,SV,Lon),LOOKUP($AJ$5,SV,Lat))</f>
        <v>0.24583333333333335</v>
      </c>
      <c r="AG17" s="6">
        <f>sunrise(DATE(YEAR($B$17),MONTH($B$17),DAY(AG$3)),IF(AND(DATE(YEAR($B$17),MONTH($B$17),DAY(AG$3))&gt;=Sommerzeit($AK$6),DATE(YEAR($B$17),MONTH($B$17),DAY(AG$3))&lt;=Winterzeit($AK$6)),LOOKUP($AJ$5,SV,SZ),LOOKUP($AJ$5,SV,WZ)),LOOKUP($AJ$5,SV,Lon),LOOKUP($AJ$5,SV,Lat))</f>
        <v>0.24652777777777779</v>
      </c>
    </row>
    <row r="18" spans="2:33" ht="15" customHeight="1" thickBot="1" x14ac:dyDescent="0.25">
      <c r="B18" s="127"/>
      <c r="C18" s="7">
        <f>sunset(DATE(YEAR($B$17),MONTH($B$17),DAY(C$3)),IF(AND(DATE(YEAR($B$17),MONTH($B$17),DAY(C$3))&gt;=Sommerzeit($AK$6),DATE(YEAR($B$17),MONTH($B$17),DAY(C$3))&lt;=Winterzeit($AK$6)),LOOKUP($AJ$5,SV,SZ),LOOKUP($AJ$5,SV,WZ)),LOOKUP($AJ$5,SV,Lon),LOOKUP($AJ$5,SV,Lat))</f>
        <v>0.90347222222222223</v>
      </c>
      <c r="D18" s="8">
        <f>sunset(DATE(YEAR($B$17),MONTH($B$17),DAY(D$3)),IF(AND(DATE(YEAR($B$17),MONTH($B$17),DAY(D$3))&gt;=Sommerzeit($AK$6),DATE(YEAR($B$17),MONTH($B$17),DAY(D$3))&lt;=Winterzeit($AK$6)),LOOKUP($AJ$5,SV,SZ),LOOKUP($AJ$5,SV,WZ)),LOOKUP($AJ$5,SV,Lon),LOOKUP($AJ$5,SV,Lat))</f>
        <v>0.90347222222222223</v>
      </c>
      <c r="E18" s="8">
        <f>sunset(DATE(YEAR($B$17),MONTH($B$17),DAY(E$3)),IF(AND(DATE(YEAR($B$17),MONTH($B$17),DAY(E$3))&gt;=Sommerzeit($AK$6),DATE(YEAR($B$17),MONTH($B$17),DAY(E$3))&lt;=Winterzeit($AK$6)),LOOKUP($AJ$5,SV,SZ),LOOKUP($AJ$5,SV,WZ)),LOOKUP($AJ$5,SV,Lon),LOOKUP($AJ$5,SV,Lat))</f>
        <v>0.90277777777777779</v>
      </c>
      <c r="F18" s="8">
        <f>sunset(DATE(YEAR($B$17),MONTH($B$17),DAY(F$3)),IF(AND(DATE(YEAR($B$17),MONTH($B$17),DAY(F$3))&gt;=Sommerzeit($AK$6),DATE(YEAR($B$17),MONTH($B$17),DAY(F$3))&lt;=Winterzeit($AK$6)),LOOKUP($AJ$5,SV,SZ),LOOKUP($AJ$5,SV,WZ)),LOOKUP($AJ$5,SV,Lon),LOOKUP($AJ$5,SV,Lat))</f>
        <v>0.90277777777777779</v>
      </c>
      <c r="G18" s="8">
        <f>sunset(DATE(YEAR($B$17),MONTH($B$17),DAY(G$3)),IF(AND(DATE(YEAR($B$17),MONTH($B$17),DAY(G$3))&gt;=Sommerzeit($AK$6),DATE(YEAR($B$17),MONTH($B$17),DAY(G$3))&lt;=Winterzeit($AK$6)),LOOKUP($AJ$5,SV,SZ),LOOKUP($AJ$5,SV,WZ)),LOOKUP($AJ$5,SV,Lon),LOOKUP($AJ$5,SV,Lat))</f>
        <v>0.90208333333333324</v>
      </c>
      <c r="H18" s="8">
        <f>sunset(DATE(YEAR($B$17),MONTH($B$17),DAY(H$3)),IF(AND(DATE(YEAR($B$17),MONTH($B$17),DAY(H$3))&gt;=Sommerzeit($AK$6),DATE(YEAR($B$17),MONTH($B$17),DAY(H$3))&lt;=Winterzeit($AK$6)),LOOKUP($AJ$5,SV,SZ),LOOKUP($AJ$5,SV,WZ)),LOOKUP($AJ$5,SV,Lon),LOOKUP($AJ$5,SV,Lat))</f>
        <v>0.90208333333333324</v>
      </c>
      <c r="I18" s="8">
        <f>sunset(DATE(YEAR($B$17),MONTH($B$17),DAY(I$3)),IF(AND(DATE(YEAR($B$17),MONTH($B$17),DAY(I$3))&gt;=Sommerzeit($AK$6),DATE(YEAR($B$17),MONTH($B$17),DAY(I$3))&lt;=Winterzeit($AK$6)),LOOKUP($AJ$5,SV,SZ),LOOKUP($AJ$5,SV,WZ)),LOOKUP($AJ$5,SV,Lon),LOOKUP($AJ$5,SV,Lat))</f>
        <v>0.90138888888888891</v>
      </c>
      <c r="J18" s="8">
        <f>sunset(DATE(YEAR($B$17),MONTH($B$17),DAY(J$3)),IF(AND(DATE(YEAR($B$17),MONTH($B$17),DAY(J$3))&gt;=Sommerzeit($AK$6),DATE(YEAR($B$17),MONTH($B$17),DAY(J$3))&lt;=Winterzeit($AK$6)),LOOKUP($AJ$5,SV,SZ),LOOKUP($AJ$5,SV,WZ)),LOOKUP($AJ$5,SV,Lon),LOOKUP($AJ$5,SV,Lat))</f>
        <v>0.90138888888888891</v>
      </c>
      <c r="K18" s="8">
        <f>sunset(DATE(YEAR($B$17),MONTH($B$17),DAY(K$3)),IF(AND(DATE(YEAR($B$17),MONTH($B$17),DAY(K$3))&gt;=Sommerzeit($AK$6),DATE(YEAR($B$17),MONTH($B$17),DAY(K$3))&lt;=Winterzeit($AK$6)),LOOKUP($AJ$5,SV,SZ),LOOKUP($AJ$5,SV,WZ)),LOOKUP($AJ$5,SV,Lon),LOOKUP($AJ$5,SV,Lat))</f>
        <v>0.90069444444444446</v>
      </c>
      <c r="L18" s="8">
        <f>sunset(DATE(YEAR($B$17),MONTH($B$17),DAY(L$3)),IF(AND(DATE(YEAR($B$17),MONTH($B$17),DAY(L$3))&gt;=Sommerzeit($AK$6),DATE(YEAR($B$17),MONTH($B$17),DAY(L$3))&lt;=Winterzeit($AK$6)),LOOKUP($AJ$5,SV,SZ),LOOKUP($AJ$5,SV,WZ)),LOOKUP($AJ$5,SV,Lon),LOOKUP($AJ$5,SV,Lat))</f>
        <v>0.90069444444444446</v>
      </c>
      <c r="M18" s="8">
        <f>sunset(DATE(YEAR($B$17),MONTH($B$17),DAY(M$3)),IF(AND(DATE(YEAR($B$17),MONTH($B$17),DAY(M$3))&gt;=Sommerzeit($AK$6),DATE(YEAR($B$17),MONTH($B$17),DAY(M$3))&lt;=Winterzeit($AK$6)),LOOKUP($AJ$5,SV,SZ),LOOKUP($AJ$5,SV,WZ)),LOOKUP($AJ$5,SV,Lon),LOOKUP($AJ$5,SV,Lat))</f>
        <v>0.9</v>
      </c>
      <c r="N18" s="8">
        <f>sunset(DATE(YEAR($B$17),MONTH($B$17),DAY(N$3)),IF(AND(DATE(YEAR($B$17),MONTH($B$17),DAY(N$3))&gt;=Sommerzeit($AK$6),DATE(YEAR($B$17),MONTH($B$17),DAY(N$3))&lt;=Winterzeit($AK$6)),LOOKUP($AJ$5,SV,SZ),LOOKUP($AJ$5,SV,WZ)),LOOKUP($AJ$5,SV,Lon),LOOKUP($AJ$5,SV,Lat))</f>
        <v>0.89930555555555547</v>
      </c>
      <c r="O18" s="8">
        <f>sunset(DATE(YEAR($B$17),MONTH($B$17),DAY(O$3)),IF(AND(DATE(YEAR($B$17),MONTH($B$17),DAY(O$3))&gt;=Sommerzeit($AK$6),DATE(YEAR($B$17),MONTH($B$17),DAY(O$3))&lt;=Winterzeit($AK$6)),LOOKUP($AJ$5,SV,SZ),LOOKUP($AJ$5,SV,WZ)),LOOKUP($AJ$5,SV,Lon),LOOKUP($AJ$5,SV,Lat))</f>
        <v>0.89861111111111114</v>
      </c>
      <c r="P18" s="8">
        <f>sunset(DATE(YEAR($B$17),MONTH($B$17),DAY(P$3)),IF(AND(DATE(YEAR($B$17),MONTH($B$17),DAY(P$3))&gt;=Sommerzeit($AK$6),DATE(YEAR($B$17),MONTH($B$17),DAY(P$3))&lt;=Winterzeit($AK$6)),LOOKUP($AJ$5,SV,SZ),LOOKUP($AJ$5,SV,WZ)),LOOKUP($AJ$5,SV,Lon),LOOKUP($AJ$5,SV,Lat))</f>
        <v>0.8979166666666667</v>
      </c>
      <c r="Q18" s="8">
        <f>sunset(DATE(YEAR($B$17),MONTH($B$17),DAY(Q$3)),IF(AND(DATE(YEAR($B$17),MONTH($B$17),DAY(Q$3))&gt;=Sommerzeit($AK$6),DATE(YEAR($B$17),MONTH($B$17),DAY(Q$3))&lt;=Winterzeit($AK$6)),LOOKUP($AJ$5,SV,SZ),LOOKUP($AJ$5,SV,WZ)),LOOKUP($AJ$5,SV,Lon),LOOKUP($AJ$5,SV,Lat))</f>
        <v>0.89722222222222225</v>
      </c>
      <c r="R18" s="8">
        <f>sunset(DATE(YEAR($B$17),MONTH($B$17),DAY(R$3)),IF(AND(DATE(YEAR($B$17),MONTH($B$17),DAY(R$3))&gt;=Sommerzeit($AK$6),DATE(YEAR($B$17),MONTH($B$17),DAY(R$3))&lt;=Winterzeit($AK$6)),LOOKUP($AJ$5,SV,SZ),LOOKUP($AJ$5,SV,WZ)),LOOKUP($AJ$5,SV,Lon),LOOKUP($AJ$5,SV,Lat))</f>
        <v>0.89722222222222225</v>
      </c>
      <c r="S18" s="8">
        <f>sunset(DATE(YEAR($B$17),MONTH($B$17),DAY(S$3)),IF(AND(DATE(YEAR($B$17),MONTH($B$17),DAY(S$3))&gt;=Sommerzeit($AK$6),DATE(YEAR($B$17),MONTH($B$17),DAY(S$3))&lt;=Winterzeit($AK$6)),LOOKUP($AJ$5,SV,SZ),LOOKUP($AJ$5,SV,WZ)),LOOKUP($AJ$5,SV,Lon),LOOKUP($AJ$5,SV,Lat))</f>
        <v>0.8965277777777777</v>
      </c>
      <c r="T18" s="8">
        <f>sunset(DATE(YEAR($B$17),MONTH($B$17),DAY(T$3)),IF(AND(DATE(YEAR($B$17),MONTH($B$17),DAY(T$3))&gt;=Sommerzeit($AK$6),DATE(YEAR($B$17),MONTH($B$17),DAY(T$3))&lt;=Winterzeit($AK$6)),LOOKUP($AJ$5,SV,SZ),LOOKUP($AJ$5,SV,WZ)),LOOKUP($AJ$5,SV,Lon),LOOKUP($AJ$5,SV,Lat))</f>
        <v>0.89583333333333337</v>
      </c>
      <c r="U18" s="8">
        <f>sunset(DATE(YEAR($B$17),MONTH($B$17),DAY(U$3)),IF(AND(DATE(YEAR($B$17),MONTH($B$17),DAY(U$3))&gt;=Sommerzeit($AK$6),DATE(YEAR($B$17),MONTH($B$17),DAY(U$3))&lt;=Winterzeit($AK$6)),LOOKUP($AJ$5,SV,SZ),LOOKUP($AJ$5,SV,WZ)),LOOKUP($AJ$5,SV,Lon),LOOKUP($AJ$5,SV,Lat))</f>
        <v>0.89444444444444438</v>
      </c>
      <c r="V18" s="8">
        <f>sunset(DATE(YEAR($B$17),MONTH($B$17),DAY(V$3)),IF(AND(DATE(YEAR($B$17),MONTH($B$17),DAY(V$3))&gt;=Sommerzeit($AK$6),DATE(YEAR($B$17),MONTH($B$17),DAY(V$3))&lt;=Winterzeit($AK$6)),LOOKUP($AJ$5,SV,SZ),LOOKUP($AJ$5,SV,WZ)),LOOKUP($AJ$5,SV,Lon),LOOKUP($AJ$5,SV,Lat))</f>
        <v>0.89374999999999993</v>
      </c>
      <c r="W18" s="8">
        <f>sunset(DATE(YEAR($B$17),MONTH($B$17),DAY(W$3)),IF(AND(DATE(YEAR($B$17),MONTH($B$17),DAY(W$3))&gt;=Sommerzeit($AK$6),DATE(YEAR($B$17),MONTH($B$17),DAY(W$3))&lt;=Winterzeit($AK$6)),LOOKUP($AJ$5,SV,SZ),LOOKUP($AJ$5,SV,WZ)),LOOKUP($AJ$5,SV,Lon),LOOKUP($AJ$5,SV,Lat))</f>
        <v>0.8930555555555556</v>
      </c>
      <c r="X18" s="8">
        <f>sunset(DATE(YEAR($B$17),MONTH($B$17),DAY(X$3)),IF(AND(DATE(YEAR($B$17),MONTH($B$17),DAY(X$3))&gt;=Sommerzeit($AK$6),DATE(YEAR($B$17),MONTH($B$17),DAY(X$3))&lt;=Winterzeit($AK$6)),LOOKUP($AJ$5,SV,SZ),LOOKUP($AJ$5,SV,WZ)),LOOKUP($AJ$5,SV,Lon),LOOKUP($AJ$5,SV,Lat))</f>
        <v>0.89236111111111116</v>
      </c>
      <c r="Y18" s="8">
        <f>sunset(DATE(YEAR($B$17),MONTH($B$17),DAY(Y$3)),IF(AND(DATE(YEAR($B$17),MONTH($B$17),DAY(Y$3))&gt;=Sommerzeit($AK$6),DATE(YEAR($B$17),MONTH($B$17),DAY(Y$3))&lt;=Winterzeit($AK$6)),LOOKUP($AJ$5,SV,SZ),LOOKUP($AJ$5,SV,WZ)),LOOKUP($AJ$5,SV,Lon),LOOKUP($AJ$5,SV,Lat))</f>
        <v>0.89166666666666661</v>
      </c>
      <c r="Z18" s="8">
        <f>sunset(DATE(YEAR($B$17),MONTH($B$17),DAY(Z$3)),IF(AND(DATE(YEAR($B$17),MONTH($B$17),DAY(Z$3))&gt;=Sommerzeit($AK$6),DATE(YEAR($B$17),MONTH($B$17),DAY(Z$3))&lt;=Winterzeit($AK$6)),LOOKUP($AJ$5,SV,SZ),LOOKUP($AJ$5,SV,WZ)),LOOKUP($AJ$5,SV,Lon),LOOKUP($AJ$5,SV,Lat))</f>
        <v>0.89097222222222217</v>
      </c>
      <c r="AA18" s="8">
        <f>sunset(DATE(YEAR($B$17),MONTH($B$17),DAY(AA$3)),IF(AND(DATE(YEAR($B$17),MONTH($B$17),DAY(AA$3))&gt;=Sommerzeit($AK$6),DATE(YEAR($B$17),MONTH($B$17),DAY(AA$3))&lt;=Winterzeit($AK$6)),LOOKUP($AJ$5,SV,SZ),LOOKUP($AJ$5,SV,WZ)),LOOKUP($AJ$5,SV,Lon),LOOKUP($AJ$5,SV,Lat))</f>
        <v>0.88958333333333339</v>
      </c>
      <c r="AB18" s="8">
        <f>sunset(DATE(YEAR($B$17),MONTH($B$17),DAY(AB$3)),IF(AND(DATE(YEAR($B$17),MONTH($B$17),DAY(AB$3))&gt;=Sommerzeit($AK$6),DATE(YEAR($B$17),MONTH($B$17),DAY(AB$3))&lt;=Winterzeit($AK$6)),LOOKUP($AJ$5,SV,SZ),LOOKUP($AJ$5,SV,WZ)),LOOKUP($AJ$5,SV,Lon),LOOKUP($AJ$5,SV,Lat))</f>
        <v>0.88888888888888884</v>
      </c>
      <c r="AC18" s="8">
        <f>sunset(DATE(YEAR($B$17),MONTH($B$17),DAY(AC$3)),IF(AND(DATE(YEAR($B$17),MONTH($B$17),DAY(AC$3))&gt;=Sommerzeit($AK$6),DATE(YEAR($B$17),MONTH($B$17),DAY(AC$3))&lt;=Winterzeit($AK$6)),LOOKUP($AJ$5,SV,SZ),LOOKUP($AJ$5,SV,WZ)),LOOKUP($AJ$5,SV,Lon),LOOKUP($AJ$5,SV,Lat))</f>
        <v>0.8881944444444444</v>
      </c>
      <c r="AD18" s="8">
        <f>sunset(DATE(YEAR($B$17),MONTH($B$17),DAY(AD$3)),IF(AND(DATE(YEAR($B$17),MONTH($B$17),DAY(AD$3))&gt;=Sommerzeit($AK$6),DATE(YEAR($B$17),MONTH($B$17),DAY(AD$3))&lt;=Winterzeit($AK$6)),LOOKUP($AJ$5,SV,SZ),LOOKUP($AJ$5,SV,WZ)),LOOKUP($AJ$5,SV,Lon),LOOKUP($AJ$5,SV,Lat))</f>
        <v>0.88680555555555562</v>
      </c>
      <c r="AE18" s="8">
        <f>sunset(DATE(YEAR($B$17),MONTH($B$17),DAY(AE$3)),IF(AND(DATE(YEAR($B$17),MONTH($B$17),DAY(AE$3))&gt;=Sommerzeit($AK$6),DATE(YEAR($B$17),MONTH($B$17),DAY(AE$3))&lt;=Winterzeit($AK$6)),LOOKUP($AJ$5,SV,SZ),LOOKUP($AJ$5,SV,WZ)),LOOKUP($AJ$5,SV,Lon),LOOKUP($AJ$5,SV,Lat))</f>
        <v>0.88611111111111107</v>
      </c>
      <c r="AF18" s="8">
        <f>sunset(DATE(YEAR($B$17),MONTH($B$17),DAY(AF$3)),IF(AND(DATE(YEAR($B$17),MONTH($B$17),DAY(AF$3))&gt;=Sommerzeit($AK$6),DATE(YEAR($B$17),MONTH($B$17),DAY(AF$3))&lt;=Winterzeit($AK$6)),LOOKUP($AJ$5,SV,SZ),LOOKUP($AJ$5,SV,WZ)),LOOKUP($AJ$5,SV,Lon),LOOKUP($AJ$5,SV,Lat))</f>
        <v>0.8847222222222223</v>
      </c>
      <c r="AG18" s="9">
        <f>sunset(DATE(YEAR($B$17),MONTH($B$17),DAY(AG$3)),IF(AND(DATE(YEAR($B$17),MONTH($B$17),DAY(AG$3))&gt;=Sommerzeit($AK$6),DATE(YEAR($B$17),MONTH($B$17),DAY(AG$3))&lt;=Winterzeit($AK$6)),LOOKUP($AJ$5,SV,SZ),LOOKUP($AJ$5,SV,WZ)),LOOKUP($AJ$5,SV,Lon),LOOKUP($AJ$5,SV,Lat))</f>
        <v>0.88402777777777775</v>
      </c>
    </row>
    <row r="19" spans="2:33" ht="15" customHeight="1" thickTop="1" x14ac:dyDescent="0.2">
      <c r="B19" s="126">
        <f>DATE($AK$6,8,1)</f>
        <v>43678</v>
      </c>
      <c r="C19" s="4">
        <f>sunrise(DATE(YEAR($B$19),MONTH($B$19),DAY(C$3)),IF(AND(DATE(YEAR($B$19),MONTH($B$19),DAY(C$3))&gt;=Sommerzeit($AK$6),DATE(YEAR($B$19),MONTH($B$19),DAY(C$3))&lt;=Winterzeit($AK$6)),LOOKUP($AJ$5,SV,SZ),LOOKUP($AJ$5,SV,WZ)),LOOKUP($AJ$5,SV,Lon),LOOKUP($AJ$5,SV,Lat))</f>
        <v>0.24791666666666667</v>
      </c>
      <c r="D19" s="5">
        <f>sunrise(DATE(YEAR($B$19),MONTH($B$19),DAY(D$3)),IF(AND(DATE(YEAR($B$19),MONTH($B$19),DAY(D$3))&gt;=Sommerzeit($AK$6),DATE(YEAR($B$19),MONTH($B$19),DAY(D$3))&lt;=Winterzeit($AK$6)),LOOKUP($AJ$5,SV,SZ),LOOKUP($AJ$5,SV,WZ)),LOOKUP($AJ$5,SV,Lon),LOOKUP($AJ$5,SV,Lat))</f>
        <v>0.24861111111111112</v>
      </c>
      <c r="E19" s="5">
        <f>sunrise(DATE(YEAR($B$19),MONTH($B$19),DAY(E$3)),IF(AND(DATE(YEAR($B$19),MONTH($B$19),DAY(E$3))&gt;=Sommerzeit($AK$6),DATE(YEAR($B$19),MONTH($B$19),DAY(E$3))&lt;=Winterzeit($AK$6)),LOOKUP($AJ$5,SV,SZ),LOOKUP($AJ$5,SV,WZ)),LOOKUP($AJ$5,SV,Lon),LOOKUP($AJ$5,SV,Lat))</f>
        <v>0.25</v>
      </c>
      <c r="F19" s="5">
        <f>sunrise(DATE(YEAR($B$19),MONTH($B$19),DAY(F$3)),IF(AND(DATE(YEAR($B$19),MONTH($B$19),DAY(F$3))&gt;=Sommerzeit($AK$6),DATE(YEAR($B$19),MONTH($B$19),DAY(F$3))&lt;=Winterzeit($AK$6)),LOOKUP($AJ$5,SV,SZ),LOOKUP($AJ$5,SV,WZ)),LOOKUP($AJ$5,SV,Lon),LOOKUP($AJ$5,SV,Lat))</f>
        <v>0.25069444444444444</v>
      </c>
      <c r="G19" s="5">
        <f>sunrise(DATE(YEAR($B$19),MONTH($B$19),DAY(G$3)),IF(AND(DATE(YEAR($B$19),MONTH($B$19),DAY(G$3))&gt;=Sommerzeit($AK$6),DATE(YEAR($B$19),MONTH($B$19),DAY(G$3))&lt;=Winterzeit($AK$6)),LOOKUP($AJ$5,SV,SZ),LOOKUP($AJ$5,SV,WZ)),LOOKUP($AJ$5,SV,Lon),LOOKUP($AJ$5,SV,Lat))</f>
        <v>0.25138888888888888</v>
      </c>
      <c r="H19" s="5">
        <f>sunrise(DATE(YEAR($B$19),MONTH($B$19),DAY(H$3)),IF(AND(DATE(YEAR($B$19),MONTH($B$19),DAY(H$3))&gt;=Sommerzeit($AK$6),DATE(YEAR($B$19),MONTH($B$19),DAY(H$3))&lt;=Winterzeit($AK$6)),LOOKUP($AJ$5,SV,SZ),LOOKUP($AJ$5,SV,WZ)),LOOKUP($AJ$5,SV,Lon),LOOKUP($AJ$5,SV,Lat))</f>
        <v>0.25277777777777777</v>
      </c>
      <c r="I19" s="5">
        <f>sunrise(DATE(YEAR($B$19),MONTH($B$19),DAY(I$3)),IF(AND(DATE(YEAR($B$19),MONTH($B$19),DAY(I$3))&gt;=Sommerzeit($AK$6),DATE(YEAR($B$19),MONTH($B$19),DAY(I$3))&lt;=Winterzeit($AK$6)),LOOKUP($AJ$5,SV,SZ),LOOKUP($AJ$5,SV,WZ)),LOOKUP($AJ$5,SV,Lon),LOOKUP($AJ$5,SV,Lat))</f>
        <v>0.25347222222222221</v>
      </c>
      <c r="J19" s="5">
        <f>sunrise(DATE(YEAR($B$19),MONTH($B$19),DAY(J$3)),IF(AND(DATE(YEAR($B$19),MONTH($B$19),DAY(J$3))&gt;=Sommerzeit($AK$6),DATE(YEAR($B$19),MONTH($B$19),DAY(J$3))&lt;=Winterzeit($AK$6)),LOOKUP($AJ$5,SV,SZ),LOOKUP($AJ$5,SV,WZ)),LOOKUP($AJ$5,SV,Lon),LOOKUP($AJ$5,SV,Lat))</f>
        <v>0.25486111111111109</v>
      </c>
      <c r="K19" s="5">
        <f>sunrise(DATE(YEAR($B$19),MONTH($B$19),DAY(K$3)),IF(AND(DATE(YEAR($B$19),MONTH($B$19),DAY(K$3))&gt;=Sommerzeit($AK$6),DATE(YEAR($B$19),MONTH($B$19),DAY(K$3))&lt;=Winterzeit($AK$6)),LOOKUP($AJ$5,SV,SZ),LOOKUP($AJ$5,SV,WZ)),LOOKUP($AJ$5,SV,Lon),LOOKUP($AJ$5,SV,Lat))</f>
        <v>0.25555555555555559</v>
      </c>
      <c r="L19" s="5">
        <f>sunrise(DATE(YEAR($B$19),MONTH($B$19),DAY(L$3)),IF(AND(DATE(YEAR($B$19),MONTH($B$19),DAY(L$3))&gt;=Sommerzeit($AK$6),DATE(YEAR($B$19),MONTH($B$19),DAY(L$3))&lt;=Winterzeit($AK$6)),LOOKUP($AJ$5,SV,SZ),LOOKUP($AJ$5,SV,WZ)),LOOKUP($AJ$5,SV,Lon),LOOKUP($AJ$5,SV,Lat))</f>
        <v>0.25694444444444448</v>
      </c>
      <c r="M19" s="5">
        <f>sunrise(DATE(YEAR($B$19),MONTH($B$19),DAY(M$3)),IF(AND(DATE(YEAR($B$19),MONTH($B$19),DAY(M$3))&gt;=Sommerzeit($AK$6),DATE(YEAR($B$19),MONTH($B$19),DAY(M$3))&lt;=Winterzeit($AK$6)),LOOKUP($AJ$5,SV,SZ),LOOKUP($AJ$5,SV,WZ)),LOOKUP($AJ$5,SV,Lon),LOOKUP($AJ$5,SV,Lat))</f>
        <v>0.25763888888888892</v>
      </c>
      <c r="N19" s="5">
        <f>sunrise(DATE(YEAR($B$19),MONTH($B$19),DAY(N$3)),IF(AND(DATE(YEAR($B$19),MONTH($B$19),DAY(N$3))&gt;=Sommerzeit($AK$6),DATE(YEAR($B$19),MONTH($B$19),DAY(N$3))&lt;=Winterzeit($AK$6)),LOOKUP($AJ$5,SV,SZ),LOOKUP($AJ$5,SV,WZ)),LOOKUP($AJ$5,SV,Lon),LOOKUP($AJ$5,SV,Lat))</f>
        <v>0.25833333333333336</v>
      </c>
      <c r="O19" s="5">
        <f>sunrise(DATE(YEAR($B$19),MONTH($B$19),DAY(O$3)),IF(AND(DATE(YEAR($B$19),MONTH($B$19),DAY(O$3))&gt;=Sommerzeit($AK$6),DATE(YEAR($B$19),MONTH($B$19),DAY(O$3))&lt;=Winterzeit($AK$6)),LOOKUP($AJ$5,SV,SZ),LOOKUP($AJ$5,SV,WZ)),LOOKUP($AJ$5,SV,Lon),LOOKUP($AJ$5,SV,Lat))</f>
        <v>0.25972222222222224</v>
      </c>
      <c r="P19" s="5">
        <f>sunrise(DATE(YEAR($B$19),MONTH($B$19),DAY(P$3)),IF(AND(DATE(YEAR($B$19),MONTH($B$19),DAY(P$3))&gt;=Sommerzeit($AK$6),DATE(YEAR($B$19),MONTH($B$19),DAY(P$3))&lt;=Winterzeit($AK$6)),LOOKUP($AJ$5,SV,SZ),LOOKUP($AJ$5,SV,WZ)),LOOKUP($AJ$5,SV,Lon),LOOKUP($AJ$5,SV,Lat))</f>
        <v>0.26041666666666669</v>
      </c>
      <c r="Q19" s="5">
        <f>sunrise(DATE(YEAR($B$19),MONTH($B$19),DAY(Q$3)),IF(AND(DATE(YEAR($B$19),MONTH($B$19),DAY(Q$3))&gt;=Sommerzeit($AK$6),DATE(YEAR($B$19),MONTH($B$19),DAY(Q$3))&lt;=Winterzeit($AK$6)),LOOKUP($AJ$5,SV,SZ),LOOKUP($AJ$5,SV,WZ)),LOOKUP($AJ$5,SV,Lon),LOOKUP($AJ$5,SV,Lat))</f>
        <v>0.26180555555555557</v>
      </c>
      <c r="R19" s="5">
        <f>sunrise(DATE(YEAR($B$19),MONTH($B$19),DAY(R$3)),IF(AND(DATE(YEAR($B$19),MONTH($B$19),DAY(R$3))&gt;=Sommerzeit($AK$6),DATE(YEAR($B$19),MONTH($B$19),DAY(R$3))&lt;=Winterzeit($AK$6)),LOOKUP($AJ$5,SV,SZ),LOOKUP($AJ$5,SV,WZ)),LOOKUP($AJ$5,SV,Lon),LOOKUP($AJ$5,SV,Lat))</f>
        <v>0.26250000000000001</v>
      </c>
      <c r="S19" s="5">
        <f>sunrise(DATE(YEAR($B$19),MONTH($B$19),DAY(S$3)),IF(AND(DATE(YEAR($B$19),MONTH($B$19),DAY(S$3))&gt;=Sommerzeit($AK$6),DATE(YEAR($B$19),MONTH($B$19),DAY(S$3))&lt;=Winterzeit($AK$6)),LOOKUP($AJ$5,SV,SZ),LOOKUP($AJ$5,SV,WZ)),LOOKUP($AJ$5,SV,Lon),LOOKUP($AJ$5,SV,Lat))</f>
        <v>0.2638888888888889</v>
      </c>
      <c r="T19" s="5">
        <f>sunrise(DATE(YEAR($B$19),MONTH($B$19),DAY(T$3)),IF(AND(DATE(YEAR($B$19),MONTH($B$19),DAY(T$3))&gt;=Sommerzeit($AK$6),DATE(YEAR($B$19),MONTH($B$19),DAY(T$3))&lt;=Winterzeit($AK$6)),LOOKUP($AJ$5,SV,SZ),LOOKUP($AJ$5,SV,WZ)),LOOKUP($AJ$5,SV,Lon),LOOKUP($AJ$5,SV,Lat))</f>
        <v>0.26458333333333334</v>
      </c>
      <c r="U19" s="5">
        <f>sunrise(DATE(YEAR($B$19),MONTH($B$19),DAY(U$3)),IF(AND(DATE(YEAR($B$19),MONTH($B$19),DAY(U$3))&gt;=Sommerzeit($AK$6),DATE(YEAR($B$19),MONTH($B$19),DAY(U$3))&lt;=Winterzeit($AK$6)),LOOKUP($AJ$5,SV,SZ),LOOKUP($AJ$5,SV,WZ)),LOOKUP($AJ$5,SV,Lon),LOOKUP($AJ$5,SV,Lat))</f>
        <v>0.26597222222222222</v>
      </c>
      <c r="V19" s="5">
        <f>sunrise(DATE(YEAR($B$19),MONTH($B$19),DAY(V$3)),IF(AND(DATE(YEAR($B$19),MONTH($B$19),DAY(V$3))&gt;=Sommerzeit($AK$6),DATE(YEAR($B$19),MONTH($B$19),DAY(V$3))&lt;=Winterzeit($AK$6)),LOOKUP($AJ$5,SV,SZ),LOOKUP($AJ$5,SV,WZ)),LOOKUP($AJ$5,SV,Lon),LOOKUP($AJ$5,SV,Lat))</f>
        <v>0.26666666666666666</v>
      </c>
      <c r="W19" s="5">
        <f>sunrise(DATE(YEAR($B$19),MONTH($B$19),DAY(W$3)),IF(AND(DATE(YEAR($B$19),MONTH($B$19),DAY(W$3))&gt;=Sommerzeit($AK$6),DATE(YEAR($B$19),MONTH($B$19),DAY(W$3))&lt;=Winterzeit($AK$6)),LOOKUP($AJ$5,SV,SZ),LOOKUP($AJ$5,SV,WZ)),LOOKUP($AJ$5,SV,Lon),LOOKUP($AJ$5,SV,Lat))</f>
        <v>0.26805555555555555</v>
      </c>
      <c r="X19" s="5">
        <f>sunrise(DATE(YEAR($B$19),MONTH($B$19),DAY(X$3)),IF(AND(DATE(YEAR($B$19),MONTH($B$19),DAY(X$3))&gt;=Sommerzeit($AK$6),DATE(YEAR($B$19),MONTH($B$19),DAY(X$3))&lt;=Winterzeit($AK$6)),LOOKUP($AJ$5,SV,SZ),LOOKUP($AJ$5,SV,WZ)),LOOKUP($AJ$5,SV,Lon),LOOKUP($AJ$5,SV,Lat))</f>
        <v>0.26874999999999999</v>
      </c>
      <c r="Y19" s="5">
        <f>sunrise(DATE(YEAR($B$19),MONTH($B$19),DAY(Y$3)),IF(AND(DATE(YEAR($B$19),MONTH($B$19),DAY(Y$3))&gt;=Sommerzeit($AK$6),DATE(YEAR($B$19),MONTH($B$19),DAY(Y$3))&lt;=Winterzeit($AK$6)),LOOKUP($AJ$5,SV,SZ),LOOKUP($AJ$5,SV,WZ)),LOOKUP($AJ$5,SV,Lon),LOOKUP($AJ$5,SV,Lat))</f>
        <v>0.27013888888888887</v>
      </c>
      <c r="Z19" s="5">
        <f>sunrise(DATE(YEAR($B$19),MONTH($B$19),DAY(Z$3)),IF(AND(DATE(YEAR($B$19),MONTH($B$19),DAY(Z$3))&gt;=Sommerzeit($AK$6),DATE(YEAR($B$19),MONTH($B$19),DAY(Z$3))&lt;=Winterzeit($AK$6)),LOOKUP($AJ$5,SV,SZ),LOOKUP($AJ$5,SV,WZ)),LOOKUP($AJ$5,SV,Lon),LOOKUP($AJ$5,SV,Lat))</f>
        <v>0.27083333333333331</v>
      </c>
      <c r="AA19" s="5">
        <f>sunrise(DATE(YEAR($B$19),MONTH($B$19),DAY(AA$3)),IF(AND(DATE(YEAR($B$19),MONTH($B$19),DAY(AA$3))&gt;=Sommerzeit($AK$6),DATE(YEAR($B$19),MONTH($B$19),DAY(AA$3))&lt;=Winterzeit($AK$6)),LOOKUP($AJ$5,SV,SZ),LOOKUP($AJ$5,SV,WZ)),LOOKUP($AJ$5,SV,Lon),LOOKUP($AJ$5,SV,Lat))</f>
        <v>0.2722222222222222</v>
      </c>
      <c r="AB19" s="5">
        <f>sunrise(DATE(YEAR($B$19),MONTH($B$19),DAY(AB$3)),IF(AND(DATE(YEAR($B$19),MONTH($B$19),DAY(AB$3))&gt;=Sommerzeit($AK$6),DATE(YEAR($B$19),MONTH($B$19),DAY(AB$3))&lt;=Winterzeit($AK$6)),LOOKUP($AJ$5,SV,SZ),LOOKUP($AJ$5,SV,WZ)),LOOKUP($AJ$5,SV,Lon),LOOKUP($AJ$5,SV,Lat))</f>
        <v>0.27291666666666664</v>
      </c>
      <c r="AC19" s="5">
        <f>sunrise(DATE(YEAR($B$19),MONTH($B$19),DAY(AC$3)),IF(AND(DATE(YEAR($B$19),MONTH($B$19),DAY(AC$3))&gt;=Sommerzeit($AK$6),DATE(YEAR($B$19),MONTH($B$19),DAY(AC$3))&lt;=Winterzeit($AK$6)),LOOKUP($AJ$5,SV,SZ),LOOKUP($AJ$5,SV,WZ)),LOOKUP($AJ$5,SV,Lon),LOOKUP($AJ$5,SV,Lat))</f>
        <v>0.27430555555555552</v>
      </c>
      <c r="AD19" s="5">
        <f>sunrise(DATE(YEAR($B$19),MONTH($B$19),DAY(AD$3)),IF(AND(DATE(YEAR($B$19),MONTH($B$19),DAY(AD$3))&gt;=Sommerzeit($AK$6),DATE(YEAR($B$19),MONTH($B$19),DAY(AD$3))&lt;=Winterzeit($AK$6)),LOOKUP($AJ$5,SV,SZ),LOOKUP($AJ$5,SV,WZ)),LOOKUP($AJ$5,SV,Lon),LOOKUP($AJ$5,SV,Lat))</f>
        <v>0.27499999999999997</v>
      </c>
      <c r="AE19" s="5">
        <f>sunrise(DATE(YEAR($B$19),MONTH($B$19),DAY(AE$3)),IF(AND(DATE(YEAR($B$19),MONTH($B$19),DAY(AE$3))&gt;=Sommerzeit($AK$6),DATE(YEAR($B$19),MONTH($B$19),DAY(AE$3))&lt;=Winterzeit($AK$6)),LOOKUP($AJ$5,SV,SZ),LOOKUP($AJ$5,SV,WZ)),LOOKUP($AJ$5,SV,Lon),LOOKUP($AJ$5,SV,Lat))</f>
        <v>0.27638888888888885</v>
      </c>
      <c r="AF19" s="5">
        <f>sunrise(DATE(YEAR($B$19),MONTH($B$19),DAY(AF$3)),IF(AND(DATE(YEAR($B$19),MONTH($B$19),DAY(AF$3))&gt;=Sommerzeit($AK$6),DATE(YEAR($B$19),MONTH($B$19),DAY(AF$3))&lt;=Winterzeit($AK$6)),LOOKUP($AJ$5,SV,SZ),LOOKUP($AJ$5,SV,WZ)),LOOKUP($AJ$5,SV,Lon),LOOKUP($AJ$5,SV,Lat))</f>
        <v>0.27708333333333335</v>
      </c>
      <c r="AG19" s="6">
        <f>sunrise(DATE(YEAR($B$19),MONTH($B$19),DAY(AG$3)),IF(AND(DATE(YEAR($B$19),MONTH($B$19),DAY(AG$3))&gt;=Sommerzeit($AK$6),DATE(YEAR($B$19),MONTH($B$19),DAY(AG$3))&lt;=Winterzeit($AK$6)),LOOKUP($AJ$5,SV,SZ),LOOKUP($AJ$5,SV,WZ)),LOOKUP($AJ$5,SV,Lon),LOOKUP($AJ$5,SV,Lat))</f>
        <v>0.27847222222222223</v>
      </c>
    </row>
    <row r="20" spans="2:33" ht="15" customHeight="1" thickBot="1" x14ac:dyDescent="0.25">
      <c r="B20" s="127"/>
      <c r="C20" s="7">
        <f>sunset(DATE(YEAR($B$19),MONTH($B$19),DAY(C$3)),IF(AND(DATE(YEAR($B$19),MONTH($B$19),DAY(C$3))&gt;=Sommerzeit($AK$6),DATE(YEAR($B$19),MONTH($B$19),DAY(C$3))&lt;=Winterzeit($AK$6)),LOOKUP($AJ$5,SV,SZ),LOOKUP($AJ$5,SV,WZ)),LOOKUP($AJ$5,SV,Lon),LOOKUP($AJ$5,SV,Lat))</f>
        <v>0.88263888888888886</v>
      </c>
      <c r="D20" s="8">
        <f>sunset(DATE(YEAR($B$19),MONTH($B$19),DAY(D$3)),IF(AND(DATE(YEAR($B$19),MONTH($B$19),DAY(D$3))&gt;=Sommerzeit($AK$6),DATE(YEAR($B$19),MONTH($B$19),DAY(D$3))&lt;=Winterzeit($AK$6)),LOOKUP($AJ$5,SV,SZ),LOOKUP($AJ$5,SV,WZ)),LOOKUP($AJ$5,SV,Lon),LOOKUP($AJ$5,SV,Lat))</f>
        <v>0.88194444444444453</v>
      </c>
      <c r="E20" s="8">
        <f>sunset(DATE(YEAR($B$19),MONTH($B$19),DAY(E$3)),IF(AND(DATE(YEAR($B$19),MONTH($B$19),DAY(E$3))&gt;=Sommerzeit($AK$6),DATE(YEAR($B$19),MONTH($B$19),DAY(E$3))&lt;=Winterzeit($AK$6)),LOOKUP($AJ$5,SV,SZ),LOOKUP($AJ$5,SV,WZ)),LOOKUP($AJ$5,SV,Lon),LOOKUP($AJ$5,SV,Lat))</f>
        <v>0.88055555555555554</v>
      </c>
      <c r="F20" s="8">
        <f>sunset(DATE(YEAR($B$19),MONTH($B$19),DAY(F$3)),IF(AND(DATE(YEAR($B$19),MONTH($B$19),DAY(F$3))&gt;=Sommerzeit($AK$6),DATE(YEAR($B$19),MONTH($B$19),DAY(F$3))&lt;=Winterzeit($AK$6)),LOOKUP($AJ$5,SV,SZ),LOOKUP($AJ$5,SV,WZ)),LOOKUP($AJ$5,SV,Lon),LOOKUP($AJ$5,SV,Lat))</f>
        <v>0.87916666666666676</v>
      </c>
      <c r="G20" s="8">
        <f>sunset(DATE(YEAR($B$19),MONTH($B$19),DAY(G$3)),IF(AND(DATE(YEAR($B$19),MONTH($B$19),DAY(G$3))&gt;=Sommerzeit($AK$6),DATE(YEAR($B$19),MONTH($B$19),DAY(G$3))&lt;=Winterzeit($AK$6)),LOOKUP($AJ$5,SV,SZ),LOOKUP($AJ$5,SV,WZ)),LOOKUP($AJ$5,SV,Lon),LOOKUP($AJ$5,SV,Lat))</f>
        <v>0.87847222222222221</v>
      </c>
      <c r="H20" s="8">
        <f>sunset(DATE(YEAR($B$19),MONTH($B$19),DAY(H$3)),IF(AND(DATE(YEAR($B$19),MONTH($B$19),DAY(H$3))&gt;=Sommerzeit($AK$6),DATE(YEAR($B$19),MONTH($B$19),DAY(H$3))&lt;=Winterzeit($AK$6)),LOOKUP($AJ$5,SV,SZ),LOOKUP($AJ$5,SV,WZ)),LOOKUP($AJ$5,SV,Lon),LOOKUP($AJ$5,SV,Lat))</f>
        <v>0.87708333333333333</v>
      </c>
      <c r="I20" s="8">
        <f>sunset(DATE(YEAR($B$19),MONTH($B$19),DAY(I$3)),IF(AND(DATE(YEAR($B$19),MONTH($B$19),DAY(I$3))&gt;=Sommerzeit($AK$6),DATE(YEAR($B$19),MONTH($B$19),DAY(I$3))&lt;=Winterzeit($AK$6)),LOOKUP($AJ$5,SV,SZ),LOOKUP($AJ$5,SV,WZ)),LOOKUP($AJ$5,SV,Lon),LOOKUP($AJ$5,SV,Lat))</f>
        <v>0.87569444444444444</v>
      </c>
      <c r="J20" s="8">
        <f>sunset(DATE(YEAR($B$19),MONTH($B$19),DAY(J$3)),IF(AND(DATE(YEAR($B$19),MONTH($B$19),DAY(J$3))&gt;=Sommerzeit($AK$6),DATE(YEAR($B$19),MONTH($B$19),DAY(J$3))&lt;=Winterzeit($AK$6)),LOOKUP($AJ$5,SV,SZ),LOOKUP($AJ$5,SV,WZ)),LOOKUP($AJ$5,SV,Lon),LOOKUP($AJ$5,SV,Lat))</f>
        <v>0.875</v>
      </c>
      <c r="K20" s="8">
        <f>sunset(DATE(YEAR($B$19),MONTH($B$19),DAY(K$3)),IF(AND(DATE(YEAR($B$19),MONTH($B$19),DAY(K$3))&gt;=Sommerzeit($AK$6),DATE(YEAR($B$19),MONTH($B$19),DAY(K$3))&lt;=Winterzeit($AK$6)),LOOKUP($AJ$5,SV,SZ),LOOKUP($AJ$5,SV,WZ)),LOOKUP($AJ$5,SV,Lon),LOOKUP($AJ$5,SV,Lat))</f>
        <v>0.87361111111111101</v>
      </c>
      <c r="L20" s="8">
        <f>sunset(DATE(YEAR($B$19),MONTH($B$19),DAY(L$3)),IF(AND(DATE(YEAR($B$19),MONTH($B$19),DAY(L$3))&gt;=Sommerzeit($AK$6),DATE(YEAR($B$19),MONTH($B$19),DAY(L$3))&lt;=Winterzeit($AK$6)),LOOKUP($AJ$5,SV,SZ),LOOKUP($AJ$5,SV,WZ)),LOOKUP($AJ$5,SV,Lon),LOOKUP($AJ$5,SV,Lat))</f>
        <v>0.87222222222222223</v>
      </c>
      <c r="M20" s="8">
        <f>sunset(DATE(YEAR($B$19),MONTH($B$19),DAY(M$3)),IF(AND(DATE(YEAR($B$19),MONTH($B$19),DAY(M$3))&gt;=Sommerzeit($AK$6),DATE(YEAR($B$19),MONTH($B$19),DAY(M$3))&lt;=Winterzeit($AK$6)),LOOKUP($AJ$5,SV,SZ),LOOKUP($AJ$5,SV,WZ)),LOOKUP($AJ$5,SV,Lon),LOOKUP($AJ$5,SV,Lat))</f>
        <v>0.87083333333333324</v>
      </c>
      <c r="N20" s="8">
        <f>sunset(DATE(YEAR($B$19),MONTH($B$19),DAY(N$3)),IF(AND(DATE(YEAR($B$19),MONTH($B$19),DAY(N$3))&gt;=Sommerzeit($AK$6),DATE(YEAR($B$19),MONTH($B$19),DAY(N$3))&lt;=Winterzeit($AK$6)),LOOKUP($AJ$5,SV,SZ),LOOKUP($AJ$5,SV,WZ)),LOOKUP($AJ$5,SV,Lon),LOOKUP($AJ$5,SV,Lat))</f>
        <v>0.87013888888888891</v>
      </c>
      <c r="O20" s="8">
        <f>sunset(DATE(YEAR($B$19),MONTH($B$19),DAY(O$3)),IF(AND(DATE(YEAR($B$19),MONTH($B$19),DAY(O$3))&gt;=Sommerzeit($AK$6),DATE(YEAR($B$19),MONTH($B$19),DAY(O$3))&lt;=Winterzeit($AK$6)),LOOKUP($AJ$5,SV,SZ),LOOKUP($AJ$5,SV,WZ)),LOOKUP($AJ$5,SV,Lon),LOOKUP($AJ$5,SV,Lat))</f>
        <v>0.86875000000000002</v>
      </c>
      <c r="P20" s="8">
        <f>sunset(DATE(YEAR($B$19),MONTH($B$19),DAY(P$3)),IF(AND(DATE(YEAR($B$19),MONTH($B$19),DAY(P$3))&gt;=Sommerzeit($AK$6),DATE(YEAR($B$19),MONTH($B$19),DAY(P$3))&lt;=Winterzeit($AK$6)),LOOKUP($AJ$5,SV,SZ),LOOKUP($AJ$5,SV,WZ)),LOOKUP($AJ$5,SV,Lon),LOOKUP($AJ$5,SV,Lat))</f>
        <v>0.86736111111111114</v>
      </c>
      <c r="Q20" s="8">
        <f>sunset(DATE(YEAR($B$19),MONTH($B$19),DAY(Q$3)),IF(AND(DATE(YEAR($B$19),MONTH($B$19),DAY(Q$3))&gt;=Sommerzeit($AK$6),DATE(YEAR($B$19),MONTH($B$19),DAY(Q$3))&lt;=Winterzeit($AK$6)),LOOKUP($AJ$5,SV,SZ),LOOKUP($AJ$5,SV,WZ)),LOOKUP($AJ$5,SV,Lon),LOOKUP($AJ$5,SV,Lat))</f>
        <v>0.86597222222222225</v>
      </c>
      <c r="R20" s="8">
        <f>sunset(DATE(YEAR($B$19),MONTH($B$19),DAY(R$3)),IF(AND(DATE(YEAR($B$19),MONTH($B$19),DAY(R$3))&gt;=Sommerzeit($AK$6),DATE(YEAR($B$19),MONTH($B$19),DAY(R$3))&lt;=Winterzeit($AK$6)),LOOKUP($AJ$5,SV,SZ),LOOKUP($AJ$5,SV,WZ)),LOOKUP($AJ$5,SV,Lon),LOOKUP($AJ$5,SV,Lat))</f>
        <v>0.86458333333333337</v>
      </c>
      <c r="S20" s="8">
        <f>sunset(DATE(YEAR($B$19),MONTH($B$19),DAY(S$3)),IF(AND(DATE(YEAR($B$19),MONTH($B$19),DAY(S$3))&gt;=Sommerzeit($AK$6),DATE(YEAR($B$19),MONTH($B$19),DAY(S$3))&lt;=Winterzeit($AK$6)),LOOKUP($AJ$5,SV,SZ),LOOKUP($AJ$5,SV,WZ)),LOOKUP($AJ$5,SV,Lon),LOOKUP($AJ$5,SV,Lat))</f>
        <v>0.86319444444444438</v>
      </c>
      <c r="T20" s="8">
        <f>sunset(DATE(YEAR($B$19),MONTH($B$19),DAY(T$3)),IF(AND(DATE(YEAR($B$19),MONTH($B$19),DAY(T$3))&gt;=Sommerzeit($AK$6),DATE(YEAR($B$19),MONTH($B$19),DAY(T$3))&lt;=Winterzeit($AK$6)),LOOKUP($AJ$5,SV,SZ),LOOKUP($AJ$5,SV,WZ)),LOOKUP($AJ$5,SV,Lon),LOOKUP($AJ$5,SV,Lat))</f>
        <v>0.8618055555555556</v>
      </c>
      <c r="U20" s="8">
        <f>sunset(DATE(YEAR($B$19),MONTH($B$19),DAY(U$3)),IF(AND(DATE(YEAR($B$19),MONTH($B$19),DAY(U$3))&gt;=Sommerzeit($AK$6),DATE(YEAR($B$19),MONTH($B$19),DAY(U$3))&lt;=Winterzeit($AK$6)),LOOKUP($AJ$5,SV,SZ),LOOKUP($AJ$5,SV,WZ)),LOOKUP($AJ$5,SV,Lon),LOOKUP($AJ$5,SV,Lat))</f>
        <v>0.86041666666666661</v>
      </c>
      <c r="V20" s="8">
        <f>sunset(DATE(YEAR($B$19),MONTH($B$19),DAY(V$3)),IF(AND(DATE(YEAR($B$19),MONTH($B$19),DAY(V$3))&gt;=Sommerzeit($AK$6),DATE(YEAR($B$19),MONTH($B$19),DAY(V$3))&lt;=Winterzeit($AK$6)),LOOKUP($AJ$5,SV,SZ),LOOKUP($AJ$5,SV,WZ)),LOOKUP($AJ$5,SV,Lon),LOOKUP($AJ$5,SV,Lat))</f>
        <v>0.85902777777777783</v>
      </c>
      <c r="W20" s="8">
        <f>sunset(DATE(YEAR($B$19),MONTH($B$19),DAY(W$3)),IF(AND(DATE(YEAR($B$19),MONTH($B$19),DAY(W$3))&gt;=Sommerzeit($AK$6),DATE(YEAR($B$19),MONTH($B$19),DAY(W$3))&lt;=Winterzeit($AK$6)),LOOKUP($AJ$5,SV,SZ),LOOKUP($AJ$5,SV,WZ)),LOOKUP($AJ$5,SV,Lon),LOOKUP($AJ$5,SV,Lat))</f>
        <v>0.85763888888888884</v>
      </c>
      <c r="X20" s="8">
        <f>sunset(DATE(YEAR($B$19),MONTH($B$19),DAY(X$3)),IF(AND(DATE(YEAR($B$19),MONTH($B$19),DAY(X$3))&gt;=Sommerzeit($AK$6),DATE(YEAR($B$19),MONTH($B$19),DAY(X$3))&lt;=Winterzeit($AK$6)),LOOKUP($AJ$5,SV,SZ),LOOKUP($AJ$5,SV,WZ)),LOOKUP($AJ$5,SV,Lon),LOOKUP($AJ$5,SV,Lat))</f>
        <v>0.85625000000000007</v>
      </c>
      <c r="Y20" s="8">
        <f>sunset(DATE(YEAR($B$19),MONTH($B$19),DAY(Y$3)),IF(AND(DATE(YEAR($B$19),MONTH($B$19),DAY(Y$3))&gt;=Sommerzeit($AK$6),DATE(YEAR($B$19),MONTH($B$19),DAY(Y$3))&lt;=Winterzeit($AK$6)),LOOKUP($AJ$5,SV,SZ),LOOKUP($AJ$5,SV,WZ)),LOOKUP($AJ$5,SV,Lon),LOOKUP($AJ$5,SV,Lat))</f>
        <v>0.85486111111111107</v>
      </c>
      <c r="Z20" s="8">
        <f>sunset(DATE(YEAR($B$19),MONTH($B$19),DAY(Z$3)),IF(AND(DATE(YEAR($B$19),MONTH($B$19),DAY(Z$3))&gt;=Sommerzeit($AK$6),DATE(YEAR($B$19),MONTH($B$19),DAY(Z$3))&lt;=Winterzeit($AK$6)),LOOKUP($AJ$5,SV,SZ),LOOKUP($AJ$5,SV,WZ)),LOOKUP($AJ$5,SV,Lon),LOOKUP($AJ$5,SV,Lat))</f>
        <v>0.8534722222222223</v>
      </c>
      <c r="AA20" s="8">
        <f>sunset(DATE(YEAR($B$19),MONTH($B$19),DAY(AA$3)),IF(AND(DATE(YEAR($B$19),MONTH($B$19),DAY(AA$3))&gt;=Sommerzeit($AK$6),DATE(YEAR($B$19),MONTH($B$19),DAY(AA$3))&lt;=Winterzeit($AK$6)),LOOKUP($AJ$5,SV,SZ),LOOKUP($AJ$5,SV,WZ)),LOOKUP($AJ$5,SV,Lon),LOOKUP($AJ$5,SV,Lat))</f>
        <v>0.8520833333333333</v>
      </c>
      <c r="AB20" s="8">
        <f>sunset(DATE(YEAR($B$19),MONTH($B$19),DAY(AB$3)),IF(AND(DATE(YEAR($B$19),MONTH($B$19),DAY(AB$3))&gt;=Sommerzeit($AK$6),DATE(YEAR($B$19),MONTH($B$19),DAY(AB$3))&lt;=Winterzeit($AK$6)),LOOKUP($AJ$5,SV,SZ),LOOKUP($AJ$5,SV,WZ)),LOOKUP($AJ$5,SV,Lon),LOOKUP($AJ$5,SV,Lat))</f>
        <v>0.85069444444444453</v>
      </c>
      <c r="AC20" s="8">
        <f>sunset(DATE(YEAR($B$19),MONTH($B$19),DAY(AC$3)),IF(AND(DATE(YEAR($B$19),MONTH($B$19),DAY(AC$3))&gt;=Sommerzeit($AK$6),DATE(YEAR($B$19),MONTH($B$19),DAY(AC$3))&lt;=Winterzeit($AK$6)),LOOKUP($AJ$5,SV,SZ),LOOKUP($AJ$5,SV,WZ)),LOOKUP($AJ$5,SV,Lon),LOOKUP($AJ$5,SV,Lat))</f>
        <v>0.84930555555555554</v>
      </c>
      <c r="AD20" s="8">
        <f>sunset(DATE(YEAR($B$19),MONTH($B$19),DAY(AD$3)),IF(AND(DATE(YEAR($B$19),MONTH($B$19),DAY(AD$3))&gt;=Sommerzeit($AK$6),DATE(YEAR($B$19),MONTH($B$19),DAY(AD$3))&lt;=Winterzeit($AK$6)),LOOKUP($AJ$5,SV,SZ),LOOKUP($AJ$5,SV,WZ)),LOOKUP($AJ$5,SV,Lon),LOOKUP($AJ$5,SV,Lat))</f>
        <v>0.84791666666666676</v>
      </c>
      <c r="AE20" s="8">
        <f>sunset(DATE(YEAR($B$19),MONTH($B$19),DAY(AE$3)),IF(AND(DATE(YEAR($B$19),MONTH($B$19),DAY(AE$3))&gt;=Sommerzeit($AK$6),DATE(YEAR($B$19),MONTH($B$19),DAY(AE$3))&lt;=Winterzeit($AK$6)),LOOKUP($AJ$5,SV,SZ),LOOKUP($AJ$5,SV,WZ)),LOOKUP($AJ$5,SV,Lon),LOOKUP($AJ$5,SV,Lat))</f>
        <v>0.84652777777777777</v>
      </c>
      <c r="AF20" s="8">
        <f>sunset(DATE(YEAR($B$19),MONTH($B$19),DAY(AF$3)),IF(AND(DATE(YEAR($B$19),MONTH($B$19),DAY(AF$3))&gt;=Sommerzeit($AK$6),DATE(YEAR($B$19),MONTH($B$19),DAY(AF$3))&lt;=Winterzeit($AK$6)),LOOKUP($AJ$5,SV,SZ),LOOKUP($AJ$5,SV,WZ)),LOOKUP($AJ$5,SV,Lon),LOOKUP($AJ$5,SV,Lat))</f>
        <v>0.84513888888888899</v>
      </c>
      <c r="AG20" s="9">
        <f>sunset(DATE(YEAR($B$19),MONTH($B$19),DAY(AG$3)),IF(AND(DATE(YEAR($B$19),MONTH($B$19),DAY(AG$3))&gt;=Sommerzeit($AK$6),DATE(YEAR($B$19),MONTH($B$19),DAY(AG$3))&lt;=Winterzeit($AK$6)),LOOKUP($AJ$5,SV,SZ),LOOKUP($AJ$5,SV,WZ)),LOOKUP($AJ$5,SV,Lon),LOOKUP($AJ$5,SV,Lat))</f>
        <v>0.84375</v>
      </c>
    </row>
    <row r="21" spans="2:33" ht="15" customHeight="1" thickTop="1" x14ac:dyDescent="0.2">
      <c r="B21" s="126">
        <f>DATE($AK$6,9,1)</f>
        <v>43709</v>
      </c>
      <c r="C21" s="4">
        <f>sunrise(DATE(YEAR($B$21),MONTH($B$21),DAY(C$3)),IF(AND(DATE(YEAR($B$21),MONTH($B$21),DAY(C$3))&gt;=Sommerzeit($AK$6),DATE(YEAR($B$21),MONTH($B$21),DAY(C$3))&lt;=Winterzeit($AK$6)),LOOKUP($AJ$5,SV,SZ),LOOKUP($AJ$5,SV,WZ)),LOOKUP($AJ$5,SV,Lon),LOOKUP($AJ$5,SV,Lat))</f>
        <v>0.27916666666666667</v>
      </c>
      <c r="D21" s="5">
        <f>sunrise(DATE(YEAR($B$21),MONTH($B$21),DAY(D$3)),IF(AND(DATE(YEAR($B$21),MONTH($B$21),DAY(D$3))&gt;=Sommerzeit($AK$6),DATE(YEAR($B$21),MONTH($B$21),DAY(D$3))&lt;=Winterzeit($AK$6)),LOOKUP($AJ$5,SV,SZ),LOOKUP($AJ$5,SV,WZ)),LOOKUP($AJ$5,SV,Lon),LOOKUP($AJ$5,SV,Lat))</f>
        <v>0.28055555555555556</v>
      </c>
      <c r="E21" s="5">
        <f>sunrise(DATE(YEAR($B$21),MONTH($B$21),DAY(E$3)),IF(AND(DATE(YEAR($B$21),MONTH($B$21),DAY(E$3))&gt;=Sommerzeit($AK$6),DATE(YEAR($B$21),MONTH($B$21),DAY(E$3))&lt;=Winterzeit($AK$6)),LOOKUP($AJ$5,SV,SZ),LOOKUP($AJ$5,SV,WZ)),LOOKUP($AJ$5,SV,Lon),LOOKUP($AJ$5,SV,Lat))</f>
        <v>0.28125</v>
      </c>
      <c r="F21" s="5">
        <f>sunrise(DATE(YEAR($B$21),MONTH($B$21),DAY(F$3)),IF(AND(DATE(YEAR($B$21),MONTH($B$21),DAY(F$3))&gt;=Sommerzeit($AK$6),DATE(YEAR($B$21),MONTH($B$21),DAY(F$3))&lt;=Winterzeit($AK$6)),LOOKUP($AJ$5,SV,SZ),LOOKUP($AJ$5,SV,WZ)),LOOKUP($AJ$5,SV,Lon),LOOKUP($AJ$5,SV,Lat))</f>
        <v>0.28263888888888888</v>
      </c>
      <c r="G21" s="5">
        <f>sunrise(DATE(YEAR($B$21),MONTH($B$21),DAY(G$3)),IF(AND(DATE(YEAR($B$21),MONTH($B$21),DAY(G$3))&gt;=Sommerzeit($AK$6),DATE(YEAR($B$21),MONTH($B$21),DAY(G$3))&lt;=Winterzeit($AK$6)),LOOKUP($AJ$5,SV,SZ),LOOKUP($AJ$5,SV,WZ)),LOOKUP($AJ$5,SV,Lon),LOOKUP($AJ$5,SV,Lat))</f>
        <v>0.28333333333333333</v>
      </c>
      <c r="H21" s="5">
        <f>sunrise(DATE(YEAR($B$21),MONTH($B$21),DAY(H$3)),IF(AND(DATE(YEAR($B$21),MONTH($B$21),DAY(H$3))&gt;=Sommerzeit($AK$6),DATE(YEAR($B$21),MONTH($B$21),DAY(H$3))&lt;=Winterzeit($AK$6)),LOOKUP($AJ$5,SV,SZ),LOOKUP($AJ$5,SV,WZ)),LOOKUP($AJ$5,SV,Lon),LOOKUP($AJ$5,SV,Lat))</f>
        <v>0.28472222222222221</v>
      </c>
      <c r="I21" s="5">
        <f>sunrise(DATE(YEAR($B$21),MONTH($B$21),DAY(I$3)),IF(AND(DATE(YEAR($B$21),MONTH($B$21),DAY(I$3))&gt;=Sommerzeit($AK$6),DATE(YEAR($B$21),MONTH($B$21),DAY(I$3))&lt;=Winterzeit($AK$6)),LOOKUP($AJ$5,SV,SZ),LOOKUP($AJ$5,SV,WZ)),LOOKUP($AJ$5,SV,Lon),LOOKUP($AJ$5,SV,Lat))</f>
        <v>0.28541666666666665</v>
      </c>
      <c r="J21" s="5">
        <f>sunrise(DATE(YEAR($B$21),MONTH($B$21),DAY(J$3)),IF(AND(DATE(YEAR($B$21),MONTH($B$21),DAY(J$3))&gt;=Sommerzeit($AK$6),DATE(YEAR($B$21),MONTH($B$21),DAY(J$3))&lt;=Winterzeit($AK$6)),LOOKUP($AJ$5,SV,SZ),LOOKUP($AJ$5,SV,WZ)),LOOKUP($AJ$5,SV,Lon),LOOKUP($AJ$5,SV,Lat))</f>
        <v>0.28680555555555554</v>
      </c>
      <c r="K21" s="5">
        <f>sunrise(DATE(YEAR($B$21),MONTH($B$21),DAY(K$3)),IF(AND(DATE(YEAR($B$21),MONTH($B$21),DAY(K$3))&gt;=Sommerzeit($AK$6),DATE(YEAR($B$21),MONTH($B$21),DAY(K$3))&lt;=Winterzeit($AK$6)),LOOKUP($AJ$5,SV,SZ),LOOKUP($AJ$5,SV,WZ)),LOOKUP($AJ$5,SV,Lon),LOOKUP($AJ$5,SV,Lat))</f>
        <v>0.28750000000000003</v>
      </c>
      <c r="L21" s="5">
        <f>sunrise(DATE(YEAR($B$21),MONTH($B$21),DAY(L$3)),IF(AND(DATE(YEAR($B$21),MONTH($B$21),DAY(L$3))&gt;=Sommerzeit($AK$6),DATE(YEAR($B$21),MONTH($B$21),DAY(L$3))&lt;=Winterzeit($AK$6)),LOOKUP($AJ$5,SV,SZ),LOOKUP($AJ$5,SV,WZ)),LOOKUP($AJ$5,SV,Lon),LOOKUP($AJ$5,SV,Lat))</f>
        <v>0.28888888888888892</v>
      </c>
      <c r="M21" s="5">
        <f>sunrise(DATE(YEAR($B$21),MONTH($B$21),DAY(M$3)),IF(AND(DATE(YEAR($B$21),MONTH($B$21),DAY(M$3))&gt;=Sommerzeit($AK$6),DATE(YEAR($B$21),MONTH($B$21),DAY(M$3))&lt;=Winterzeit($AK$6)),LOOKUP($AJ$5,SV,SZ),LOOKUP($AJ$5,SV,WZ)),LOOKUP($AJ$5,SV,Lon),LOOKUP($AJ$5,SV,Lat))</f>
        <v>0.28958333333333336</v>
      </c>
      <c r="N21" s="5">
        <f>sunrise(DATE(YEAR($B$21),MONTH($B$21),DAY(N$3)),IF(AND(DATE(YEAR($B$21),MONTH($B$21),DAY(N$3))&gt;=Sommerzeit($AK$6),DATE(YEAR($B$21),MONTH($B$21),DAY(N$3))&lt;=Winterzeit($AK$6)),LOOKUP($AJ$5,SV,SZ),LOOKUP($AJ$5,SV,WZ)),LOOKUP($AJ$5,SV,Lon),LOOKUP($AJ$5,SV,Lat))</f>
        <v>0.29097222222222224</v>
      </c>
      <c r="O21" s="5">
        <f>sunrise(DATE(YEAR($B$21),MONTH($B$21),DAY(O$3)),IF(AND(DATE(YEAR($B$21),MONTH($B$21),DAY(O$3))&gt;=Sommerzeit($AK$6),DATE(YEAR($B$21),MONTH($B$21),DAY(O$3))&lt;=Winterzeit($AK$6)),LOOKUP($AJ$5,SV,SZ),LOOKUP($AJ$5,SV,WZ)),LOOKUP($AJ$5,SV,Lon),LOOKUP($AJ$5,SV,Lat))</f>
        <v>0.29166666666666669</v>
      </c>
      <c r="P21" s="5">
        <f>sunrise(DATE(YEAR($B$21),MONTH($B$21),DAY(P$3)),IF(AND(DATE(YEAR($B$21),MONTH($B$21),DAY(P$3))&gt;=Sommerzeit($AK$6),DATE(YEAR($B$21),MONTH($B$21),DAY(P$3))&lt;=Winterzeit($AK$6)),LOOKUP($AJ$5,SV,SZ),LOOKUP($AJ$5,SV,WZ)),LOOKUP($AJ$5,SV,Lon),LOOKUP($AJ$5,SV,Lat))</f>
        <v>0.29305555555555557</v>
      </c>
      <c r="Q21" s="5">
        <f>sunrise(DATE(YEAR($B$21),MONTH($B$21),DAY(Q$3)),IF(AND(DATE(YEAR($B$21),MONTH($B$21),DAY(Q$3))&gt;=Sommerzeit($AK$6),DATE(YEAR($B$21),MONTH($B$21),DAY(Q$3))&lt;=Winterzeit($AK$6)),LOOKUP($AJ$5,SV,SZ),LOOKUP($AJ$5,SV,WZ)),LOOKUP($AJ$5,SV,Lon),LOOKUP($AJ$5,SV,Lat))</f>
        <v>0.29375000000000001</v>
      </c>
      <c r="R21" s="5">
        <f>sunrise(DATE(YEAR($B$21),MONTH($B$21),DAY(R$3)),IF(AND(DATE(YEAR($B$21),MONTH($B$21),DAY(R$3))&gt;=Sommerzeit($AK$6),DATE(YEAR($B$21),MONTH($B$21),DAY(R$3))&lt;=Winterzeit($AK$6)),LOOKUP($AJ$5,SV,SZ),LOOKUP($AJ$5,SV,WZ)),LOOKUP($AJ$5,SV,Lon),LOOKUP($AJ$5,SV,Lat))</f>
        <v>0.2951388888888889</v>
      </c>
      <c r="S21" s="5">
        <f>sunrise(DATE(YEAR($B$21),MONTH($B$21),DAY(S$3)),IF(AND(DATE(YEAR($B$21),MONTH($B$21),DAY(S$3))&gt;=Sommerzeit($AK$6),DATE(YEAR($B$21),MONTH($B$21),DAY(S$3))&lt;=Winterzeit($AK$6)),LOOKUP($AJ$5,SV,SZ),LOOKUP($AJ$5,SV,WZ)),LOOKUP($AJ$5,SV,Lon),LOOKUP($AJ$5,SV,Lat))</f>
        <v>0.29583333333333334</v>
      </c>
      <c r="T21" s="5">
        <f>sunrise(DATE(YEAR($B$21),MONTH($B$21),DAY(T$3)),IF(AND(DATE(YEAR($B$21),MONTH($B$21),DAY(T$3))&gt;=Sommerzeit($AK$6),DATE(YEAR($B$21),MONTH($B$21),DAY(T$3))&lt;=Winterzeit($AK$6)),LOOKUP($AJ$5,SV,SZ),LOOKUP($AJ$5,SV,WZ)),LOOKUP($AJ$5,SV,Lon),LOOKUP($AJ$5,SV,Lat))</f>
        <v>0.29722222222222222</v>
      </c>
      <c r="U21" s="5">
        <f>sunrise(DATE(YEAR($B$21),MONTH($B$21),DAY(U$3)),IF(AND(DATE(YEAR($B$21),MONTH($B$21),DAY(U$3))&gt;=Sommerzeit($AK$6),DATE(YEAR($B$21),MONTH($B$21),DAY(U$3))&lt;=Winterzeit($AK$6)),LOOKUP($AJ$5,SV,SZ),LOOKUP($AJ$5,SV,WZ)),LOOKUP($AJ$5,SV,Lon),LOOKUP($AJ$5,SV,Lat))</f>
        <v>0.29791666666666666</v>
      </c>
      <c r="V21" s="5">
        <f>sunrise(DATE(YEAR($B$21),MONTH($B$21),DAY(V$3)),IF(AND(DATE(YEAR($B$21),MONTH($B$21),DAY(V$3))&gt;=Sommerzeit($AK$6),DATE(YEAR($B$21),MONTH($B$21),DAY(V$3))&lt;=Winterzeit($AK$6)),LOOKUP($AJ$5,SV,SZ),LOOKUP($AJ$5,SV,WZ)),LOOKUP($AJ$5,SV,Lon),LOOKUP($AJ$5,SV,Lat))</f>
        <v>0.29930555555555555</v>
      </c>
      <c r="W21" s="5">
        <f>sunrise(DATE(YEAR($B$21),MONTH($B$21),DAY(W$3)),IF(AND(DATE(YEAR($B$21),MONTH($B$21),DAY(W$3))&gt;=Sommerzeit($AK$6),DATE(YEAR($B$21),MONTH($B$21),DAY(W$3))&lt;=Winterzeit($AK$6)),LOOKUP($AJ$5,SV,SZ),LOOKUP($AJ$5,SV,WZ)),LOOKUP($AJ$5,SV,Lon),LOOKUP($AJ$5,SV,Lat))</f>
        <v>0.3</v>
      </c>
      <c r="X21" s="5">
        <f>sunrise(DATE(YEAR($B$21),MONTH($B$21),DAY(X$3)),IF(AND(DATE(YEAR($B$21),MONTH($B$21),DAY(X$3))&gt;=Sommerzeit($AK$6),DATE(YEAR($B$21),MONTH($B$21),DAY(X$3))&lt;=Winterzeit($AK$6)),LOOKUP($AJ$5,SV,SZ),LOOKUP($AJ$5,SV,WZ)),LOOKUP($AJ$5,SV,Lon),LOOKUP($AJ$5,SV,Lat))</f>
        <v>0.30138888888888887</v>
      </c>
      <c r="Y21" s="5">
        <f>sunrise(DATE(YEAR($B$21),MONTH($B$21),DAY(Y$3)),IF(AND(DATE(YEAR($B$21),MONTH($B$21),DAY(Y$3))&gt;=Sommerzeit($AK$6),DATE(YEAR($B$21),MONTH($B$21),DAY(Y$3))&lt;=Winterzeit($AK$6)),LOOKUP($AJ$5,SV,SZ),LOOKUP($AJ$5,SV,WZ)),LOOKUP($AJ$5,SV,Lon),LOOKUP($AJ$5,SV,Lat))</f>
        <v>0.30208333333333331</v>
      </c>
      <c r="Z21" s="5">
        <f>sunrise(DATE(YEAR($B$21),MONTH($B$21),DAY(Z$3)),IF(AND(DATE(YEAR($B$21),MONTH($B$21),DAY(Z$3))&gt;=Sommerzeit($AK$6),DATE(YEAR($B$21),MONTH($B$21),DAY(Z$3))&lt;=Winterzeit($AK$6)),LOOKUP($AJ$5,SV,SZ),LOOKUP($AJ$5,SV,WZ)),LOOKUP($AJ$5,SV,Lon),LOOKUP($AJ$5,SV,Lat))</f>
        <v>0.3034722222222222</v>
      </c>
      <c r="AA21" s="5">
        <f>sunrise(DATE(YEAR($B$21),MONTH($B$21),DAY(AA$3)),IF(AND(DATE(YEAR($B$21),MONTH($B$21),DAY(AA$3))&gt;=Sommerzeit($AK$6),DATE(YEAR($B$21),MONTH($B$21),DAY(AA$3))&lt;=Winterzeit($AK$6)),LOOKUP($AJ$5,SV,SZ),LOOKUP($AJ$5,SV,WZ)),LOOKUP($AJ$5,SV,Lon),LOOKUP($AJ$5,SV,Lat))</f>
        <v>0.30416666666666664</v>
      </c>
      <c r="AB21" s="5">
        <f>sunrise(DATE(YEAR($B$21),MONTH($B$21),DAY(AB$3)),IF(AND(DATE(YEAR($B$21),MONTH($B$21),DAY(AB$3))&gt;=Sommerzeit($AK$6),DATE(YEAR($B$21),MONTH($B$21),DAY(AB$3))&lt;=Winterzeit($AK$6)),LOOKUP($AJ$5,SV,SZ),LOOKUP($AJ$5,SV,WZ)),LOOKUP($AJ$5,SV,Lon),LOOKUP($AJ$5,SV,Lat))</f>
        <v>0.30555555555555552</v>
      </c>
      <c r="AC21" s="5">
        <f>sunrise(DATE(YEAR($B$21),MONTH($B$21),DAY(AC$3)),IF(AND(DATE(YEAR($B$21),MONTH($B$21),DAY(AC$3))&gt;=Sommerzeit($AK$6),DATE(YEAR($B$21),MONTH($B$21),DAY(AC$3))&lt;=Winterzeit($AK$6)),LOOKUP($AJ$5,SV,SZ),LOOKUP($AJ$5,SV,WZ)),LOOKUP($AJ$5,SV,Lon),LOOKUP($AJ$5,SV,Lat))</f>
        <v>0.30624999999999997</v>
      </c>
      <c r="AD21" s="5">
        <f>sunrise(DATE(YEAR($B$21),MONTH($B$21),DAY(AD$3)),IF(AND(DATE(YEAR($B$21),MONTH($B$21),DAY(AD$3))&gt;=Sommerzeit($AK$6),DATE(YEAR($B$21),MONTH($B$21),DAY(AD$3))&lt;=Winterzeit($AK$6)),LOOKUP($AJ$5,SV,SZ),LOOKUP($AJ$5,SV,WZ)),LOOKUP($AJ$5,SV,Lon),LOOKUP($AJ$5,SV,Lat))</f>
        <v>0.30763888888888891</v>
      </c>
      <c r="AE21" s="5">
        <f>sunrise(DATE(YEAR($B$21),MONTH($B$21),DAY(AE$3)),IF(AND(DATE(YEAR($B$21),MONTH($B$21),DAY(AE$3))&gt;=Sommerzeit($AK$6),DATE(YEAR($B$21),MONTH($B$21),DAY(AE$3))&lt;=Winterzeit($AK$6)),LOOKUP($AJ$5,SV,SZ),LOOKUP($AJ$5,SV,WZ)),LOOKUP($AJ$5,SV,Lon),LOOKUP($AJ$5,SV,Lat))</f>
        <v>0.30902777777777779</v>
      </c>
      <c r="AF21" s="6">
        <f>sunrise(DATE(YEAR($B$21),MONTH($B$21),DAY(AF$3)),IF(AND(DATE(YEAR($B$21),MONTH($B$21),DAY(AF$3))&gt;=Sommerzeit($AK$6),DATE(YEAR($B$21),MONTH($B$21),DAY(AF$3))&lt;=Winterzeit($AK$6)),LOOKUP($AJ$5,SV,SZ),LOOKUP($AJ$5,SV,WZ)),LOOKUP($AJ$5,SV,Lon),LOOKUP($AJ$5,SV,Lat))</f>
        <v>0.30972222222222223</v>
      </c>
      <c r="AG21" s="10"/>
    </row>
    <row r="22" spans="2:33" ht="15" customHeight="1" thickBot="1" x14ac:dyDescent="0.25">
      <c r="B22" s="127"/>
      <c r="C22" s="7">
        <f>sunset(DATE(YEAR($B$21),MONTH($B$21),DAY(C$3)),IF(AND(DATE(YEAR($B$21),MONTH($B$21),DAY(C$3))&gt;=Sommerzeit($AK$6),DATE(YEAR($B$21),MONTH($B$21),DAY(C$3))&lt;=Winterzeit($AK$6)),LOOKUP($AJ$5,SV,SZ),LOOKUP($AJ$5,SV,WZ)),LOOKUP($AJ$5,SV,Lon),LOOKUP($AJ$5,SV,Lat))</f>
        <v>0.84236111111111101</v>
      </c>
      <c r="D22" s="8">
        <f>sunset(DATE(YEAR($B$21),MONTH($B$21),DAY(D$3)),IF(AND(DATE(YEAR($B$21),MONTH($B$21),DAY(D$3))&gt;=Sommerzeit($AK$6),DATE(YEAR($B$21),MONTH($B$21),DAY(D$3))&lt;=Winterzeit($AK$6)),LOOKUP($AJ$5,SV,SZ),LOOKUP($AJ$5,SV,WZ)),LOOKUP($AJ$5,SV,Lon),LOOKUP($AJ$5,SV,Lat))</f>
        <v>0.84097222222222223</v>
      </c>
      <c r="E22" s="8">
        <f>sunset(DATE(YEAR($B$21),MONTH($B$21),DAY(E$3)),IF(AND(DATE(YEAR($B$21),MONTH($B$21),DAY(E$3))&gt;=Sommerzeit($AK$6),DATE(YEAR($B$21),MONTH($B$21),DAY(E$3))&lt;=Winterzeit($AK$6)),LOOKUP($AJ$5,SV,SZ),LOOKUP($AJ$5,SV,WZ)),LOOKUP($AJ$5,SV,Lon),LOOKUP($AJ$5,SV,Lat))</f>
        <v>0.83888888888888891</v>
      </c>
      <c r="F22" s="8">
        <f>sunset(DATE(YEAR($B$21),MONTH($B$21),DAY(F$3)),IF(AND(DATE(YEAR($B$21),MONTH($B$21),DAY(F$3))&gt;=Sommerzeit($AK$6),DATE(YEAR($B$21),MONTH($B$21),DAY(F$3))&lt;=Winterzeit($AK$6)),LOOKUP($AJ$5,SV,SZ),LOOKUP($AJ$5,SV,WZ)),LOOKUP($AJ$5,SV,Lon),LOOKUP($AJ$5,SV,Lat))</f>
        <v>0.83750000000000002</v>
      </c>
      <c r="G22" s="8">
        <f>sunset(DATE(YEAR($B$21),MONTH($B$21),DAY(G$3)),IF(AND(DATE(YEAR($B$21),MONTH($B$21),DAY(G$3))&gt;=Sommerzeit($AK$6),DATE(YEAR($B$21),MONTH($B$21),DAY(G$3))&lt;=Winterzeit($AK$6)),LOOKUP($AJ$5,SV,SZ),LOOKUP($AJ$5,SV,WZ)),LOOKUP($AJ$5,SV,Lon),LOOKUP($AJ$5,SV,Lat))</f>
        <v>0.83611111111111114</v>
      </c>
      <c r="H22" s="8">
        <f>sunset(DATE(YEAR($B$21),MONTH($B$21),DAY(H$3)),IF(AND(DATE(YEAR($B$21),MONTH($B$21),DAY(H$3))&gt;=Sommerzeit($AK$6),DATE(YEAR($B$21),MONTH($B$21),DAY(H$3))&lt;=Winterzeit($AK$6)),LOOKUP($AJ$5,SV,SZ),LOOKUP($AJ$5,SV,WZ)),LOOKUP($AJ$5,SV,Lon),LOOKUP($AJ$5,SV,Lat))</f>
        <v>0.83472222222222225</v>
      </c>
      <c r="I22" s="8">
        <f>sunset(DATE(YEAR($B$21),MONTH($B$21),DAY(I$3)),IF(AND(DATE(YEAR($B$21),MONTH($B$21),DAY(I$3))&gt;=Sommerzeit($AK$6),DATE(YEAR($B$21),MONTH($B$21),DAY(I$3))&lt;=Winterzeit($AK$6)),LOOKUP($AJ$5,SV,SZ),LOOKUP($AJ$5,SV,WZ)),LOOKUP($AJ$5,SV,Lon),LOOKUP($AJ$5,SV,Lat))</f>
        <v>0.83333333333333337</v>
      </c>
      <c r="J22" s="8">
        <f>sunset(DATE(YEAR($B$21),MONTH($B$21),DAY(J$3)),IF(AND(DATE(YEAR($B$21),MONTH($B$21),DAY(J$3))&gt;=Sommerzeit($AK$6),DATE(YEAR($B$21),MONTH($B$21),DAY(J$3))&lt;=Winterzeit($AK$6)),LOOKUP($AJ$5,SV,SZ),LOOKUP($AJ$5,SV,WZ)),LOOKUP($AJ$5,SV,Lon),LOOKUP($AJ$5,SV,Lat))</f>
        <v>0.83194444444444438</v>
      </c>
      <c r="K22" s="8">
        <f>sunset(DATE(YEAR($B$21),MONTH($B$21),DAY(K$3)),IF(AND(DATE(YEAR($B$21),MONTH($B$21),DAY(K$3))&gt;=Sommerzeit($AK$6),DATE(YEAR($B$21),MONTH($B$21),DAY(K$3))&lt;=Winterzeit($AK$6)),LOOKUP($AJ$5,SV,SZ),LOOKUP($AJ$5,SV,WZ)),LOOKUP($AJ$5,SV,Lon),LOOKUP($AJ$5,SV,Lat))</f>
        <v>0.8305555555555556</v>
      </c>
      <c r="L22" s="8">
        <f>sunset(DATE(YEAR($B$21),MONTH($B$21),DAY(L$3)),IF(AND(DATE(YEAR($B$21),MONTH($B$21),DAY(L$3))&gt;=Sommerzeit($AK$6),DATE(YEAR($B$21),MONTH($B$21),DAY(L$3))&lt;=Winterzeit($AK$6)),LOOKUP($AJ$5,SV,SZ),LOOKUP($AJ$5,SV,WZ)),LOOKUP($AJ$5,SV,Lon),LOOKUP($AJ$5,SV,Lat))</f>
        <v>0.82916666666666661</v>
      </c>
      <c r="M22" s="8">
        <f>sunset(DATE(YEAR($B$21),MONTH($B$21),DAY(M$3)),IF(AND(DATE(YEAR($B$21),MONTH($B$21),DAY(M$3))&gt;=Sommerzeit($AK$6),DATE(YEAR($B$21),MONTH($B$21),DAY(M$3))&lt;=Winterzeit($AK$6)),LOOKUP($AJ$5,SV,SZ),LOOKUP($AJ$5,SV,WZ)),LOOKUP($AJ$5,SV,Lon),LOOKUP($AJ$5,SV,Lat))</f>
        <v>0.82708333333333339</v>
      </c>
      <c r="N22" s="8">
        <f>sunset(DATE(YEAR($B$21),MONTH($B$21),DAY(N$3)),IF(AND(DATE(YEAR($B$21),MONTH($B$21),DAY(N$3))&gt;=Sommerzeit($AK$6),DATE(YEAR($B$21),MONTH($B$21),DAY(N$3))&lt;=Winterzeit($AK$6)),LOOKUP($AJ$5,SV,SZ),LOOKUP($AJ$5,SV,WZ)),LOOKUP($AJ$5,SV,Lon),LOOKUP($AJ$5,SV,Lat))</f>
        <v>0.8256944444444444</v>
      </c>
      <c r="O22" s="8">
        <f>sunset(DATE(YEAR($B$21),MONTH($B$21),DAY(O$3)),IF(AND(DATE(YEAR($B$21),MONTH($B$21),DAY(O$3))&gt;=Sommerzeit($AK$6),DATE(YEAR($B$21),MONTH($B$21),DAY(O$3))&lt;=Winterzeit($AK$6)),LOOKUP($AJ$5,SV,SZ),LOOKUP($AJ$5,SV,WZ)),LOOKUP($AJ$5,SV,Lon),LOOKUP($AJ$5,SV,Lat))</f>
        <v>0.82430555555555562</v>
      </c>
      <c r="P22" s="8">
        <f>sunset(DATE(YEAR($B$21),MONTH($B$21),DAY(P$3)),IF(AND(DATE(YEAR($B$21),MONTH($B$21),DAY(P$3))&gt;=Sommerzeit($AK$6),DATE(YEAR($B$21),MONTH($B$21),DAY(P$3))&lt;=Winterzeit($AK$6)),LOOKUP($AJ$5,SV,SZ),LOOKUP($AJ$5,SV,WZ)),LOOKUP($AJ$5,SV,Lon),LOOKUP($AJ$5,SV,Lat))</f>
        <v>0.82291666666666663</v>
      </c>
      <c r="Q22" s="8">
        <f>sunset(DATE(YEAR($B$21),MONTH($B$21),DAY(Q$3)),IF(AND(DATE(YEAR($B$21),MONTH($B$21),DAY(Q$3))&gt;=Sommerzeit($AK$6),DATE(YEAR($B$21),MONTH($B$21),DAY(Q$3))&lt;=Winterzeit($AK$6)),LOOKUP($AJ$5,SV,SZ),LOOKUP($AJ$5,SV,WZ)),LOOKUP($AJ$5,SV,Lon),LOOKUP($AJ$5,SV,Lat))</f>
        <v>0.82152777777777775</v>
      </c>
      <c r="R22" s="8">
        <f>sunset(DATE(YEAR($B$21),MONTH($B$21),DAY(R$3)),IF(AND(DATE(YEAR($B$21),MONTH($B$21),DAY(R$3))&gt;=Sommerzeit($AK$6),DATE(YEAR($B$21),MONTH($B$21),DAY(R$3))&lt;=Winterzeit($AK$6)),LOOKUP($AJ$5,SV,SZ),LOOKUP($AJ$5,SV,WZ)),LOOKUP($AJ$5,SV,Lon),LOOKUP($AJ$5,SV,Lat))</f>
        <v>0.82013888888888886</v>
      </c>
      <c r="S22" s="8">
        <f>sunset(DATE(YEAR($B$21),MONTH($B$21),DAY(S$3)),IF(AND(DATE(YEAR($B$21),MONTH($B$21),DAY(S$3))&gt;=Sommerzeit($AK$6),DATE(YEAR($B$21),MONTH($B$21),DAY(S$3))&lt;=Winterzeit($AK$6)),LOOKUP($AJ$5,SV,SZ),LOOKUP($AJ$5,SV,WZ)),LOOKUP($AJ$5,SV,Lon),LOOKUP($AJ$5,SV,Lat))</f>
        <v>0.81805555555555554</v>
      </c>
      <c r="T22" s="8">
        <f>sunset(DATE(YEAR($B$21),MONTH($B$21),DAY(T$3)),IF(AND(DATE(YEAR($B$21),MONTH($B$21),DAY(T$3))&gt;=Sommerzeit($AK$6),DATE(YEAR($B$21),MONTH($B$21),DAY(T$3))&lt;=Winterzeit($AK$6)),LOOKUP($AJ$5,SV,SZ),LOOKUP($AJ$5,SV,WZ)),LOOKUP($AJ$5,SV,Lon),LOOKUP($AJ$5,SV,Lat))</f>
        <v>0.81666666666666676</v>
      </c>
      <c r="U22" s="8">
        <f>sunset(DATE(YEAR($B$21),MONTH($B$21),DAY(U$3)),IF(AND(DATE(YEAR($B$21),MONTH($B$21),DAY(U$3))&gt;=Sommerzeit($AK$6),DATE(YEAR($B$21),MONTH($B$21),DAY(U$3))&lt;=Winterzeit($AK$6)),LOOKUP($AJ$5,SV,SZ),LOOKUP($AJ$5,SV,WZ)),LOOKUP($AJ$5,SV,Lon),LOOKUP($AJ$5,SV,Lat))</f>
        <v>0.81527777777777777</v>
      </c>
      <c r="V22" s="8">
        <f>sunset(DATE(YEAR($B$21),MONTH($B$21),DAY(V$3)),IF(AND(DATE(YEAR($B$21),MONTH($B$21),DAY(V$3))&gt;=Sommerzeit($AK$6),DATE(YEAR($B$21),MONTH($B$21),DAY(V$3))&lt;=Winterzeit($AK$6)),LOOKUP($AJ$5,SV,SZ),LOOKUP($AJ$5,SV,WZ)),LOOKUP($AJ$5,SV,Lon),LOOKUP($AJ$5,SV,Lat))</f>
        <v>0.81388888888888899</v>
      </c>
      <c r="W22" s="8">
        <f>sunset(DATE(YEAR($B$21),MONTH($B$21),DAY(W$3)),IF(AND(DATE(YEAR($B$21),MONTH($B$21),DAY(W$3))&gt;=Sommerzeit($AK$6),DATE(YEAR($B$21),MONTH($B$21),DAY(W$3))&lt;=Winterzeit($AK$6)),LOOKUP($AJ$5,SV,SZ),LOOKUP($AJ$5,SV,WZ)),LOOKUP($AJ$5,SV,Lon),LOOKUP($AJ$5,SV,Lat))</f>
        <v>0.81180555555555556</v>
      </c>
      <c r="X22" s="8">
        <f>sunset(DATE(YEAR($B$21),MONTH($B$21),DAY(X$3)),IF(AND(DATE(YEAR($B$21),MONTH($B$21),DAY(X$3))&gt;=Sommerzeit($AK$6),DATE(YEAR($B$21),MONTH($B$21),DAY(X$3))&lt;=Winterzeit($AK$6)),LOOKUP($AJ$5,SV,SZ),LOOKUP($AJ$5,SV,WZ)),LOOKUP($AJ$5,SV,Lon),LOOKUP($AJ$5,SV,Lat))</f>
        <v>0.81041666666666667</v>
      </c>
      <c r="Y22" s="8">
        <f>sunset(DATE(YEAR($B$21),MONTH($B$21),DAY(Y$3)),IF(AND(DATE(YEAR($B$21),MONTH($B$21),DAY(Y$3))&gt;=Sommerzeit($AK$6),DATE(YEAR($B$21),MONTH($B$21),DAY(Y$3))&lt;=Winterzeit($AK$6)),LOOKUP($AJ$5,SV,SZ),LOOKUP($AJ$5,SV,WZ)),LOOKUP($AJ$5,SV,Lon),LOOKUP($AJ$5,SV,Lat))</f>
        <v>0.80902777777777779</v>
      </c>
      <c r="Z22" s="8">
        <f>sunset(DATE(YEAR($B$21),MONTH($B$21),DAY(Z$3)),IF(AND(DATE(YEAR($B$21),MONTH($B$21),DAY(Z$3))&gt;=Sommerzeit($AK$6),DATE(YEAR($B$21),MONTH($B$21),DAY(Z$3))&lt;=Winterzeit($AK$6)),LOOKUP($AJ$5,SV,SZ),LOOKUP($AJ$5,SV,WZ)),LOOKUP($AJ$5,SV,Lon),LOOKUP($AJ$5,SV,Lat))</f>
        <v>0.80763888888888891</v>
      </c>
      <c r="AA22" s="8">
        <f>sunset(DATE(YEAR($B$21),MONTH($B$21),DAY(AA$3)),IF(AND(DATE(YEAR($B$21),MONTH($B$21),DAY(AA$3))&gt;=Sommerzeit($AK$6),DATE(YEAR($B$21),MONTH($B$21),DAY(AA$3))&lt;=Winterzeit($AK$6)),LOOKUP($AJ$5,SV,SZ),LOOKUP($AJ$5,SV,WZ)),LOOKUP($AJ$5,SV,Lon),LOOKUP($AJ$5,SV,Lat))</f>
        <v>0.80625000000000002</v>
      </c>
      <c r="AB22" s="8">
        <f>sunset(DATE(YEAR($B$21),MONTH($B$21),DAY(AB$3)),IF(AND(DATE(YEAR($B$21),MONTH($B$21),DAY(AB$3))&gt;=Sommerzeit($AK$6),DATE(YEAR($B$21),MONTH($B$21),DAY(AB$3))&lt;=Winterzeit($AK$6)),LOOKUP($AJ$5,SV,SZ),LOOKUP($AJ$5,SV,WZ)),LOOKUP($AJ$5,SV,Lon),LOOKUP($AJ$5,SV,Lat))</f>
        <v>0.8041666666666667</v>
      </c>
      <c r="AC22" s="8">
        <f>sunset(DATE(YEAR($B$21),MONTH($B$21),DAY(AC$3)),IF(AND(DATE(YEAR($B$21),MONTH($B$21),DAY(AC$3))&gt;=Sommerzeit($AK$6),DATE(YEAR($B$21),MONTH($B$21),DAY(AC$3))&lt;=Winterzeit($AK$6)),LOOKUP($AJ$5,SV,SZ),LOOKUP($AJ$5,SV,WZ)),LOOKUP($AJ$5,SV,Lon),LOOKUP($AJ$5,SV,Lat))</f>
        <v>0.8027777777777777</v>
      </c>
      <c r="AD22" s="8">
        <f>sunset(DATE(YEAR($B$21),MONTH($B$21),DAY(AD$3)),IF(AND(DATE(YEAR($B$21),MONTH($B$21),DAY(AD$3))&gt;=Sommerzeit($AK$6),DATE(YEAR($B$21),MONTH($B$21),DAY(AD$3))&lt;=Winterzeit($AK$6)),LOOKUP($AJ$5,SV,SZ),LOOKUP($AJ$5,SV,WZ)),LOOKUP($AJ$5,SV,Lon),LOOKUP($AJ$5,SV,Lat))</f>
        <v>0.80138888888888893</v>
      </c>
      <c r="AE22" s="8">
        <f>sunset(DATE(YEAR($B$21),MONTH($B$21),DAY(AE$3)),IF(AND(DATE(YEAR($B$21),MONTH($B$21),DAY(AE$3))&gt;=Sommerzeit($AK$6),DATE(YEAR($B$21),MONTH($B$21),DAY(AE$3))&lt;=Winterzeit($AK$6)),LOOKUP($AJ$5,SV,SZ),LOOKUP($AJ$5,SV,WZ)),LOOKUP($AJ$5,SV,Lon),LOOKUP($AJ$5,SV,Lat))</f>
        <v>0.79999999999999993</v>
      </c>
      <c r="AF22" s="9">
        <f>sunset(DATE(YEAR($B$21),MONTH($B$21),DAY(AF$3)),IF(AND(DATE(YEAR($B$21),MONTH($B$21),DAY(AF$3))&gt;=Sommerzeit($AK$6),DATE(YEAR($B$21),MONTH($B$21),DAY(AF$3))&lt;=Winterzeit($AK$6)),LOOKUP($AJ$5,SV,SZ),LOOKUP($AJ$5,SV,WZ)),LOOKUP($AJ$5,SV,Lon),LOOKUP($AJ$5,SV,Lat))</f>
        <v>0.79861111111111116</v>
      </c>
      <c r="AG22" s="10"/>
    </row>
    <row r="23" spans="2:33" ht="15" customHeight="1" thickTop="1" x14ac:dyDescent="0.2">
      <c r="B23" s="126">
        <f>DATE($AK$6,10,1)</f>
        <v>43739</v>
      </c>
      <c r="C23" s="4">
        <f>sunrise(DATE(YEAR($B$23),MONTH($B$23),DAY(C$3)),IF(AND(DATE(YEAR($B$23),MONTH($B$23),DAY(C$3))&gt;=Sommerzeit($AK$6),DATE(YEAR($B$23),MONTH($B$23),DAY(C$3))&lt;=Winterzeit($AK$6)),LOOKUP($AJ$5,SV,SZ),LOOKUP($AJ$5,SV,WZ)),LOOKUP($AJ$5,SV,Lon),LOOKUP($AJ$5,SV,Lat))</f>
        <v>0.31111111111111112</v>
      </c>
      <c r="D23" s="5">
        <f>sunrise(DATE(YEAR($B$23),MONTH($B$23),DAY(D$3)),IF(AND(DATE(YEAR($B$23),MONTH($B$23),DAY(D$3))&gt;=Sommerzeit($AK$6),DATE(YEAR($B$23),MONTH($B$23),DAY(D$3))&lt;=Winterzeit($AK$6)),LOOKUP($AJ$5,SV,SZ),LOOKUP($AJ$5,SV,WZ)),LOOKUP($AJ$5,SV,Lon),LOOKUP($AJ$5,SV,Lat))</f>
        <v>0.31180555555555556</v>
      </c>
      <c r="E23" s="5">
        <f>sunrise(DATE(YEAR($B$23),MONTH($B$23),DAY(E$3)),IF(AND(DATE(YEAR($B$23),MONTH($B$23),DAY(E$3))&gt;=Sommerzeit($AK$6),DATE(YEAR($B$23),MONTH($B$23),DAY(E$3))&lt;=Winterzeit($AK$6)),LOOKUP($AJ$5,SV,SZ),LOOKUP($AJ$5,SV,WZ)),LOOKUP($AJ$5,SV,Lon),LOOKUP($AJ$5,SV,Lat))</f>
        <v>0.31319444444444444</v>
      </c>
      <c r="F23" s="5">
        <f>sunrise(DATE(YEAR($B$23),MONTH($B$23),DAY(F$3)),IF(AND(DATE(YEAR($B$23),MONTH($B$23),DAY(F$3))&gt;=Sommerzeit($AK$6),DATE(YEAR($B$23),MONTH($B$23),DAY(F$3))&lt;=Winterzeit($AK$6)),LOOKUP($AJ$5,SV,SZ),LOOKUP($AJ$5,SV,WZ)),LOOKUP($AJ$5,SV,Lon),LOOKUP($AJ$5,SV,Lat))</f>
        <v>0.31388888888888888</v>
      </c>
      <c r="G23" s="5">
        <f>sunrise(DATE(YEAR($B$23),MONTH($B$23),DAY(G$3)),IF(AND(DATE(YEAR($B$23),MONTH($B$23),DAY(G$3))&gt;=Sommerzeit($AK$6),DATE(YEAR($B$23),MONTH($B$23),DAY(G$3))&lt;=Winterzeit($AK$6)),LOOKUP($AJ$5,SV,SZ),LOOKUP($AJ$5,SV,WZ)),LOOKUP($AJ$5,SV,Lon),LOOKUP($AJ$5,SV,Lat))</f>
        <v>0.31527777777777777</v>
      </c>
      <c r="H23" s="5">
        <f>sunrise(DATE(YEAR($B$23),MONTH($B$23),DAY(H$3)),IF(AND(DATE(YEAR($B$23),MONTH($B$23),DAY(H$3))&gt;=Sommerzeit($AK$6),DATE(YEAR($B$23),MONTH($B$23),DAY(H$3))&lt;=Winterzeit($AK$6)),LOOKUP($AJ$5,SV,SZ),LOOKUP($AJ$5,SV,WZ)),LOOKUP($AJ$5,SV,Lon),LOOKUP($AJ$5,SV,Lat))</f>
        <v>0.31597222222222221</v>
      </c>
      <c r="I23" s="5">
        <f>sunrise(DATE(YEAR($B$23),MONTH($B$23),DAY(I$3)),IF(AND(DATE(YEAR($B$23),MONTH($B$23),DAY(I$3))&gt;=Sommerzeit($AK$6),DATE(YEAR($B$23),MONTH($B$23),DAY(I$3))&lt;=Winterzeit($AK$6)),LOOKUP($AJ$5,SV,SZ),LOOKUP($AJ$5,SV,WZ)),LOOKUP($AJ$5,SV,Lon),LOOKUP($AJ$5,SV,Lat))</f>
        <v>0.31736111111111115</v>
      </c>
      <c r="J23" s="5">
        <f>sunrise(DATE(YEAR($B$23),MONTH($B$23),DAY(J$3)),IF(AND(DATE(YEAR($B$23),MONTH($B$23),DAY(J$3))&gt;=Sommerzeit($AK$6),DATE(YEAR($B$23),MONTH($B$23),DAY(J$3))&lt;=Winterzeit($AK$6)),LOOKUP($AJ$5,SV,SZ),LOOKUP($AJ$5,SV,WZ)),LOOKUP($AJ$5,SV,Lon),LOOKUP($AJ$5,SV,Lat))</f>
        <v>0.31805555555555554</v>
      </c>
      <c r="K23" s="5">
        <f>sunrise(DATE(YEAR($B$23),MONTH($B$23),DAY(K$3)),IF(AND(DATE(YEAR($B$23),MONTH($B$23),DAY(K$3))&gt;=Sommerzeit($AK$6),DATE(YEAR($B$23),MONTH($B$23),DAY(K$3))&lt;=Winterzeit($AK$6)),LOOKUP($AJ$5,SV,SZ),LOOKUP($AJ$5,SV,WZ)),LOOKUP($AJ$5,SV,Lon),LOOKUP($AJ$5,SV,Lat))</f>
        <v>0.31944444444444448</v>
      </c>
      <c r="L23" s="5">
        <f>sunrise(DATE(YEAR($B$23),MONTH($B$23),DAY(L$3)),IF(AND(DATE(YEAR($B$23),MONTH($B$23),DAY(L$3))&gt;=Sommerzeit($AK$6),DATE(YEAR($B$23),MONTH($B$23),DAY(L$3))&lt;=Winterzeit($AK$6)),LOOKUP($AJ$5,SV,SZ),LOOKUP($AJ$5,SV,WZ)),LOOKUP($AJ$5,SV,Lon),LOOKUP($AJ$5,SV,Lat))</f>
        <v>0.32083333333333336</v>
      </c>
      <c r="M23" s="5">
        <f>sunrise(DATE(YEAR($B$23),MONTH($B$23),DAY(M$3)),IF(AND(DATE(YEAR($B$23),MONTH($B$23),DAY(M$3))&gt;=Sommerzeit($AK$6),DATE(YEAR($B$23),MONTH($B$23),DAY(M$3))&lt;=Winterzeit($AK$6)),LOOKUP($AJ$5,SV,SZ),LOOKUP($AJ$5,SV,WZ)),LOOKUP($AJ$5,SV,Lon),LOOKUP($AJ$5,SV,Lat))</f>
        <v>0.3215277777777778</v>
      </c>
      <c r="N23" s="5">
        <f>sunrise(DATE(YEAR($B$23),MONTH($B$23),DAY(N$3)),IF(AND(DATE(YEAR($B$23),MONTH($B$23),DAY(N$3))&gt;=Sommerzeit($AK$6),DATE(YEAR($B$23),MONTH($B$23),DAY(N$3))&lt;=Winterzeit($AK$6)),LOOKUP($AJ$5,SV,SZ),LOOKUP($AJ$5,SV,WZ)),LOOKUP($AJ$5,SV,Lon),LOOKUP($AJ$5,SV,Lat))</f>
        <v>0.32291666666666669</v>
      </c>
      <c r="O23" s="5">
        <f>sunrise(DATE(YEAR($B$23),MONTH($B$23),DAY(O$3)),IF(AND(DATE(YEAR($B$23),MONTH($B$23),DAY(O$3))&gt;=Sommerzeit($AK$6),DATE(YEAR($B$23),MONTH($B$23),DAY(O$3))&lt;=Winterzeit($AK$6)),LOOKUP($AJ$5,SV,SZ),LOOKUP($AJ$5,SV,WZ)),LOOKUP($AJ$5,SV,Lon),LOOKUP($AJ$5,SV,Lat))</f>
        <v>0.32361111111111113</v>
      </c>
      <c r="P23" s="5">
        <f>sunrise(DATE(YEAR($B$23),MONTH($B$23),DAY(P$3)),IF(AND(DATE(YEAR($B$23),MONTH($B$23),DAY(P$3))&gt;=Sommerzeit($AK$6),DATE(YEAR($B$23),MONTH($B$23),DAY(P$3))&lt;=Winterzeit($AK$6)),LOOKUP($AJ$5,SV,SZ),LOOKUP($AJ$5,SV,WZ)),LOOKUP($AJ$5,SV,Lon),LOOKUP($AJ$5,SV,Lat))</f>
        <v>0.32500000000000001</v>
      </c>
      <c r="Q23" s="5">
        <f>sunrise(DATE(YEAR($B$23),MONTH($B$23),DAY(Q$3)),IF(AND(DATE(YEAR($B$23),MONTH($B$23),DAY(Q$3))&gt;=Sommerzeit($AK$6),DATE(YEAR($B$23),MONTH($B$23),DAY(Q$3))&lt;=Winterzeit($AK$6)),LOOKUP($AJ$5,SV,SZ),LOOKUP($AJ$5,SV,WZ)),LOOKUP($AJ$5,SV,Lon),LOOKUP($AJ$5,SV,Lat))</f>
        <v>0.32569444444444445</v>
      </c>
      <c r="R23" s="5">
        <f>sunrise(DATE(YEAR($B$23),MONTH($B$23),DAY(R$3)),IF(AND(DATE(YEAR($B$23),MONTH($B$23),DAY(R$3))&gt;=Sommerzeit($AK$6),DATE(YEAR($B$23),MONTH($B$23),DAY(R$3))&lt;=Winterzeit($AK$6)),LOOKUP($AJ$5,SV,SZ),LOOKUP($AJ$5,SV,WZ)),LOOKUP($AJ$5,SV,Lon),LOOKUP($AJ$5,SV,Lat))</f>
        <v>0.32708333333333334</v>
      </c>
      <c r="S23" s="5">
        <f>sunrise(DATE(YEAR($B$23),MONTH($B$23),DAY(S$3)),IF(AND(DATE(YEAR($B$23),MONTH($B$23),DAY(S$3))&gt;=Sommerzeit($AK$6),DATE(YEAR($B$23),MONTH($B$23),DAY(S$3))&lt;=Winterzeit($AK$6)),LOOKUP($AJ$5,SV,SZ),LOOKUP($AJ$5,SV,WZ)),LOOKUP($AJ$5,SV,Lon),LOOKUP($AJ$5,SV,Lat))</f>
        <v>0.32847222222222222</v>
      </c>
      <c r="T23" s="5">
        <f>sunrise(DATE(YEAR($B$23),MONTH($B$23),DAY(T$3)),IF(AND(DATE(YEAR($B$23),MONTH($B$23),DAY(T$3))&gt;=Sommerzeit($AK$6),DATE(YEAR($B$23),MONTH($B$23),DAY(T$3))&lt;=Winterzeit($AK$6)),LOOKUP($AJ$5,SV,SZ),LOOKUP($AJ$5,SV,WZ)),LOOKUP($AJ$5,SV,Lon),LOOKUP($AJ$5,SV,Lat))</f>
        <v>0.32916666666666666</v>
      </c>
      <c r="U23" s="5">
        <f>sunrise(DATE(YEAR($B$23),MONTH($B$23),DAY(U$3)),IF(AND(DATE(YEAR($B$23),MONTH($B$23),DAY(U$3))&gt;=Sommerzeit($AK$6),DATE(YEAR($B$23),MONTH($B$23),DAY(U$3))&lt;=Winterzeit($AK$6)),LOOKUP($AJ$5,SV,SZ),LOOKUP($AJ$5,SV,WZ)),LOOKUP($AJ$5,SV,Lon),LOOKUP($AJ$5,SV,Lat))</f>
        <v>0.33055555555555555</v>
      </c>
      <c r="V23" s="5">
        <f>sunrise(DATE(YEAR($B$23),MONTH($B$23),DAY(V$3)),IF(AND(DATE(YEAR($B$23),MONTH($B$23),DAY(V$3))&gt;=Sommerzeit($AK$6),DATE(YEAR($B$23),MONTH($B$23),DAY(V$3))&lt;=Winterzeit($AK$6)),LOOKUP($AJ$5,SV,SZ),LOOKUP($AJ$5,SV,WZ)),LOOKUP($AJ$5,SV,Lon),LOOKUP($AJ$5,SV,Lat))</f>
        <v>0.33124999999999999</v>
      </c>
      <c r="W23" s="5">
        <f>sunrise(DATE(YEAR($B$23),MONTH($B$23),DAY(W$3)),IF(AND(DATE(YEAR($B$23),MONTH($B$23),DAY(W$3))&gt;=Sommerzeit($AK$6),DATE(YEAR($B$23),MONTH($B$23),DAY(W$3))&lt;=Winterzeit($AK$6)),LOOKUP($AJ$5,SV,SZ),LOOKUP($AJ$5,SV,WZ)),LOOKUP($AJ$5,SV,Lon),LOOKUP($AJ$5,SV,Lat))</f>
        <v>0.33263888888888887</v>
      </c>
      <c r="X23" s="5">
        <f>sunrise(DATE(YEAR($B$23),MONTH($B$23),DAY(X$3)),IF(AND(DATE(YEAR($B$23),MONTH($B$23),DAY(X$3))&gt;=Sommerzeit($AK$6),DATE(YEAR($B$23),MONTH($B$23),DAY(X$3))&lt;=Winterzeit($AK$6)),LOOKUP($AJ$5,SV,SZ),LOOKUP($AJ$5,SV,WZ)),LOOKUP($AJ$5,SV,Lon),LOOKUP($AJ$5,SV,Lat))</f>
        <v>0.33402777777777781</v>
      </c>
      <c r="Y23" s="5">
        <f>sunrise(DATE(YEAR($B$23),MONTH($B$23),DAY(Y$3)),IF(AND(DATE(YEAR($B$23),MONTH($B$23),DAY(Y$3))&gt;=Sommerzeit($AK$6),DATE(YEAR($B$23),MONTH($B$23),DAY(Y$3))&lt;=Winterzeit($AK$6)),LOOKUP($AJ$5,SV,SZ),LOOKUP($AJ$5,SV,WZ)),LOOKUP($AJ$5,SV,Lon),LOOKUP($AJ$5,SV,Lat))</f>
        <v>0.3347222222222222</v>
      </c>
      <c r="Z23" s="5">
        <f>sunrise(DATE(YEAR($B$23),MONTH($B$23),DAY(Z$3)),IF(AND(DATE(YEAR($B$23),MONTH($B$23),DAY(Z$3))&gt;=Sommerzeit($AK$6),DATE(YEAR($B$23),MONTH($B$23),DAY(Z$3))&lt;=Winterzeit($AK$6)),LOOKUP($AJ$5,SV,SZ),LOOKUP($AJ$5,SV,WZ)),LOOKUP($AJ$5,SV,Lon),LOOKUP($AJ$5,SV,Lat))</f>
        <v>0.33611111111111108</v>
      </c>
      <c r="AA23" s="5">
        <f>sunrise(DATE(YEAR($B$23),MONTH($B$23),DAY(AA$3)),IF(AND(DATE(YEAR($B$23),MONTH($B$23),DAY(AA$3))&gt;=Sommerzeit($AK$6),DATE(YEAR($B$23),MONTH($B$23),DAY(AA$3))&lt;=Winterzeit($AK$6)),LOOKUP($AJ$5,SV,SZ),LOOKUP($AJ$5,SV,WZ)),LOOKUP($AJ$5,SV,Lon),LOOKUP($AJ$5,SV,Lat))</f>
        <v>0.33680555555555558</v>
      </c>
      <c r="AB23" s="5">
        <f>sunrise(DATE(YEAR($B$23),MONTH($B$23),DAY(AB$3)),IF(AND(DATE(YEAR($B$23),MONTH($B$23),DAY(AB$3))&gt;=Sommerzeit($AK$6),DATE(YEAR($B$23),MONTH($B$23),DAY(AB$3))&lt;=Winterzeit($AK$6)),LOOKUP($AJ$5,SV,SZ),LOOKUP($AJ$5,SV,WZ)),LOOKUP($AJ$5,SV,Lon),LOOKUP($AJ$5,SV,Lat))</f>
        <v>0.33819444444444446</v>
      </c>
      <c r="AC23" s="5">
        <f>sunrise(DATE(YEAR($B$23),MONTH($B$23),DAY(AC$3)),IF(AND(DATE(YEAR($B$23),MONTH($B$23),DAY(AC$3))&gt;=Sommerzeit($AK$6),DATE(YEAR($B$23),MONTH($B$23),DAY(AC$3))&lt;=Winterzeit($AK$6)),LOOKUP($AJ$5,SV,SZ),LOOKUP($AJ$5,SV,WZ)),LOOKUP($AJ$5,SV,Lon),LOOKUP($AJ$5,SV,Lat))</f>
        <v>0.33958333333333335</v>
      </c>
      <c r="AD23" s="5">
        <f>sunrise(DATE(YEAR($B$23),MONTH($B$23),DAY(AD$3)),IF(AND(DATE(YEAR($B$23),MONTH($B$23),DAY(AD$3))&gt;=Sommerzeit($AK$6),DATE(YEAR($B$23),MONTH($B$23),DAY(AD$3))&lt;=Winterzeit($AK$6)),LOOKUP($AJ$5,SV,SZ),LOOKUP($AJ$5,SV,WZ)),LOOKUP($AJ$5,SV,Lon),LOOKUP($AJ$5,SV,Lat))</f>
        <v>0.29930555555555555</v>
      </c>
      <c r="AE23" s="5">
        <f>sunrise(DATE(YEAR($B$23),MONTH($B$23),DAY(AE$3)),IF(AND(DATE(YEAR($B$23),MONTH($B$23),DAY(AE$3))&gt;=Sommerzeit($AK$6),DATE(YEAR($B$23),MONTH($B$23),DAY(AE$3))&lt;=Winterzeit($AK$6)),LOOKUP($AJ$5,SV,SZ),LOOKUP($AJ$5,SV,WZ)),LOOKUP($AJ$5,SV,Lon),LOOKUP($AJ$5,SV,Lat))</f>
        <v>0.3</v>
      </c>
      <c r="AF23" s="5">
        <f>sunrise(DATE(YEAR($B$23),MONTH($B$23),DAY(AF$3)),IF(AND(DATE(YEAR($B$23),MONTH($B$23),DAY(AF$3))&gt;=Sommerzeit($AK$6),DATE(YEAR($B$23),MONTH($B$23),DAY(AF$3))&lt;=Winterzeit($AK$6)),LOOKUP($AJ$5,SV,SZ),LOOKUP($AJ$5,SV,WZ)),LOOKUP($AJ$5,SV,Lon),LOOKUP($AJ$5,SV,Lat))</f>
        <v>0.30138888888888887</v>
      </c>
      <c r="AG23" s="6">
        <f>sunrise(DATE(YEAR($B$23),MONTH($B$23),DAY(AG$3)),IF(AND(DATE(YEAR($B$23),MONTH($B$23),DAY(AG$3))&gt;=Sommerzeit($AK$6),DATE(YEAR($B$23),MONTH($B$23),DAY(AG$3))&lt;=Winterzeit($AK$6)),LOOKUP($AJ$5,SV,SZ),LOOKUP($AJ$5,SV,WZ)),LOOKUP($AJ$5,SV,Lon),LOOKUP($AJ$5,SV,Lat))</f>
        <v>0.30277777777777776</v>
      </c>
    </row>
    <row r="24" spans="2:33" ht="15" customHeight="1" thickBot="1" x14ac:dyDescent="0.25">
      <c r="B24" s="127"/>
      <c r="C24" s="7">
        <f>sunset(DATE(YEAR($B$23),MONTH($B$23),DAY(C$3)),IF(AND(DATE(YEAR($B$23),MONTH($B$23),DAY(C$3))&gt;=Sommerzeit($AK$6),DATE(YEAR($B$23),MONTH($B$23),DAY(C$3))&lt;=Winterzeit($AK$6)),LOOKUP($AJ$5,SV,SZ),LOOKUP($AJ$5,SV,WZ)),LOOKUP($AJ$5,SV,Lon),LOOKUP($AJ$5,SV,Lat))</f>
        <v>0.79652777777777783</v>
      </c>
      <c r="D24" s="8">
        <f>sunset(DATE(YEAR($B$23),MONTH($B$23),DAY(D$3)),IF(AND(DATE(YEAR($B$23),MONTH($B$23),DAY(D$3))&gt;=Sommerzeit($AK$6),DATE(YEAR($B$23),MONTH($B$23),DAY(D$3))&lt;=Winterzeit($AK$6)),LOOKUP($AJ$5,SV,SZ),LOOKUP($AJ$5,SV,WZ)),LOOKUP($AJ$5,SV,Lon),LOOKUP($AJ$5,SV,Lat))</f>
        <v>0.79513888888888884</v>
      </c>
      <c r="E24" s="8">
        <f>sunset(DATE(YEAR($B$23),MONTH($B$23),DAY(E$3)),IF(AND(DATE(YEAR($B$23),MONTH($B$23),DAY(E$3))&gt;=Sommerzeit($AK$6),DATE(YEAR($B$23),MONTH($B$23),DAY(E$3))&lt;=Winterzeit($AK$6)),LOOKUP($AJ$5,SV,SZ),LOOKUP($AJ$5,SV,WZ)),LOOKUP($AJ$5,SV,Lon),LOOKUP($AJ$5,SV,Lat))</f>
        <v>0.79375000000000007</v>
      </c>
      <c r="F24" s="8">
        <f>sunset(DATE(YEAR($B$23),MONTH($B$23),DAY(F$3)),IF(AND(DATE(YEAR($B$23),MONTH($B$23),DAY(F$3))&gt;=Sommerzeit($AK$6),DATE(YEAR($B$23),MONTH($B$23),DAY(F$3))&lt;=Winterzeit($AK$6)),LOOKUP($AJ$5,SV,SZ),LOOKUP($AJ$5,SV,WZ)),LOOKUP($AJ$5,SV,Lon),LOOKUP($AJ$5,SV,Lat))</f>
        <v>0.79236111111111107</v>
      </c>
      <c r="G24" s="8">
        <f>sunset(DATE(YEAR($B$23),MONTH($B$23),DAY(G$3)),IF(AND(DATE(YEAR($B$23),MONTH($B$23),DAY(G$3))&gt;=Sommerzeit($AK$6),DATE(YEAR($B$23),MONTH($B$23),DAY(G$3))&lt;=Winterzeit($AK$6)),LOOKUP($AJ$5,SV,SZ),LOOKUP($AJ$5,SV,WZ)),LOOKUP($AJ$5,SV,Lon),LOOKUP($AJ$5,SV,Lat))</f>
        <v>0.7909722222222223</v>
      </c>
      <c r="H24" s="8">
        <f>sunset(DATE(YEAR($B$23),MONTH($B$23),DAY(H$3)),IF(AND(DATE(YEAR($B$23),MONTH($B$23),DAY(H$3))&gt;=Sommerzeit($AK$6),DATE(YEAR($B$23),MONTH($B$23),DAY(H$3))&lt;=Winterzeit($AK$6)),LOOKUP($AJ$5,SV,SZ),LOOKUP($AJ$5,SV,WZ)),LOOKUP($AJ$5,SV,Lon),LOOKUP($AJ$5,SV,Lat))</f>
        <v>0.78888888888888886</v>
      </c>
      <c r="I24" s="8">
        <f>sunset(DATE(YEAR($B$23),MONTH($B$23),DAY(I$3)),IF(AND(DATE(YEAR($B$23),MONTH($B$23),DAY(I$3))&gt;=Sommerzeit($AK$6),DATE(YEAR($B$23),MONTH($B$23),DAY(I$3))&lt;=Winterzeit($AK$6)),LOOKUP($AJ$5,SV,SZ),LOOKUP($AJ$5,SV,WZ)),LOOKUP($AJ$5,SV,Lon),LOOKUP($AJ$5,SV,Lat))</f>
        <v>0.78749999999999998</v>
      </c>
      <c r="J24" s="8">
        <f>sunset(DATE(YEAR($B$23),MONTH($B$23),DAY(J$3)),IF(AND(DATE(YEAR($B$23),MONTH($B$23),DAY(J$3))&gt;=Sommerzeit($AK$6),DATE(YEAR($B$23),MONTH($B$23),DAY(J$3))&lt;=Winterzeit($AK$6)),LOOKUP($AJ$5,SV,SZ),LOOKUP($AJ$5,SV,WZ)),LOOKUP($AJ$5,SV,Lon),LOOKUP($AJ$5,SV,Lat))</f>
        <v>0.78611111111111109</v>
      </c>
      <c r="K24" s="8">
        <f>sunset(DATE(YEAR($B$23),MONTH($B$23),DAY(K$3)),IF(AND(DATE(YEAR($B$23),MONTH($B$23),DAY(K$3))&gt;=Sommerzeit($AK$6),DATE(YEAR($B$23),MONTH($B$23),DAY(K$3))&lt;=Winterzeit($AK$6)),LOOKUP($AJ$5,SV,SZ),LOOKUP($AJ$5,SV,WZ)),LOOKUP($AJ$5,SV,Lon),LOOKUP($AJ$5,SV,Lat))</f>
        <v>0.78472222222222221</v>
      </c>
      <c r="L24" s="8">
        <f>sunset(DATE(YEAR($B$23),MONTH($B$23),DAY(L$3)),IF(AND(DATE(YEAR($B$23),MONTH($B$23),DAY(L$3))&gt;=Sommerzeit($AK$6),DATE(YEAR($B$23),MONTH($B$23),DAY(L$3))&lt;=Winterzeit($AK$6)),LOOKUP($AJ$5,SV,SZ),LOOKUP($AJ$5,SV,WZ)),LOOKUP($AJ$5,SV,Lon),LOOKUP($AJ$5,SV,Lat))</f>
        <v>0.78333333333333333</v>
      </c>
      <c r="M24" s="8">
        <f>sunset(DATE(YEAR($B$23),MONTH($B$23),DAY(M$3)),IF(AND(DATE(YEAR($B$23),MONTH($B$23),DAY(M$3))&gt;=Sommerzeit($AK$6),DATE(YEAR($B$23),MONTH($B$23),DAY(M$3))&lt;=Winterzeit($AK$6)),LOOKUP($AJ$5,SV,SZ),LOOKUP($AJ$5,SV,WZ)),LOOKUP($AJ$5,SV,Lon),LOOKUP($AJ$5,SV,Lat))</f>
        <v>0.78194444444444444</v>
      </c>
      <c r="N24" s="8">
        <f>sunset(DATE(YEAR($B$23),MONTH($B$23),DAY(N$3)),IF(AND(DATE(YEAR($B$23),MONTH($B$23),DAY(N$3))&gt;=Sommerzeit($AK$6),DATE(YEAR($B$23),MONTH($B$23),DAY(N$3))&lt;=Winterzeit($AK$6)),LOOKUP($AJ$5,SV,SZ),LOOKUP($AJ$5,SV,WZ)),LOOKUP($AJ$5,SV,Lon),LOOKUP($AJ$5,SV,Lat))</f>
        <v>0.78055555555555556</v>
      </c>
      <c r="O24" s="8">
        <f>sunset(DATE(YEAR($B$23),MONTH($B$23),DAY(O$3)),IF(AND(DATE(YEAR($B$23),MONTH($B$23),DAY(O$3))&gt;=Sommerzeit($AK$6),DATE(YEAR($B$23),MONTH($B$23),DAY(O$3))&lt;=Winterzeit($AK$6)),LOOKUP($AJ$5,SV,SZ),LOOKUP($AJ$5,SV,WZ)),LOOKUP($AJ$5,SV,Lon),LOOKUP($AJ$5,SV,Lat))</f>
        <v>0.77916666666666667</v>
      </c>
      <c r="P24" s="8">
        <f>sunset(DATE(YEAR($B$23),MONTH($B$23),DAY(P$3)),IF(AND(DATE(YEAR($B$23),MONTH($B$23),DAY(P$3))&gt;=Sommerzeit($AK$6),DATE(YEAR($B$23),MONTH($B$23),DAY(P$3))&lt;=Winterzeit($AK$6)),LOOKUP($AJ$5,SV,SZ),LOOKUP($AJ$5,SV,WZ)),LOOKUP($AJ$5,SV,Lon),LOOKUP($AJ$5,SV,Lat))</f>
        <v>0.77777777777777779</v>
      </c>
      <c r="Q24" s="8">
        <f>sunset(DATE(YEAR($B$23),MONTH($B$23),DAY(Q$3)),IF(AND(DATE(YEAR($B$23),MONTH($B$23),DAY(Q$3))&gt;=Sommerzeit($AK$6),DATE(YEAR($B$23),MONTH($B$23),DAY(Q$3))&lt;=Winterzeit($AK$6)),LOOKUP($AJ$5,SV,SZ),LOOKUP($AJ$5,SV,WZ)),LOOKUP($AJ$5,SV,Lon),LOOKUP($AJ$5,SV,Lat))</f>
        <v>0.77569444444444446</v>
      </c>
      <c r="R24" s="8">
        <f>sunset(DATE(YEAR($B$23),MONTH($B$23),DAY(R$3)),IF(AND(DATE(YEAR($B$23),MONTH($B$23),DAY(R$3))&gt;=Sommerzeit($AK$6),DATE(YEAR($B$23),MONTH($B$23),DAY(R$3))&lt;=Winterzeit($AK$6)),LOOKUP($AJ$5,SV,SZ),LOOKUP($AJ$5,SV,WZ)),LOOKUP($AJ$5,SV,Lon),LOOKUP($AJ$5,SV,Lat))</f>
        <v>0.77430555555555547</v>
      </c>
      <c r="S24" s="8">
        <f>sunset(DATE(YEAR($B$23),MONTH($B$23),DAY(S$3)),IF(AND(DATE(YEAR($B$23),MONTH($B$23),DAY(S$3))&gt;=Sommerzeit($AK$6),DATE(YEAR($B$23),MONTH($B$23),DAY(S$3))&lt;=Winterzeit($AK$6)),LOOKUP($AJ$5,SV,SZ),LOOKUP($AJ$5,SV,WZ)),LOOKUP($AJ$5,SV,Lon),LOOKUP($AJ$5,SV,Lat))</f>
        <v>0.7729166666666667</v>
      </c>
      <c r="T24" s="8">
        <f>sunset(DATE(YEAR($B$23),MONTH($B$23),DAY(T$3)),IF(AND(DATE(YEAR($B$23),MONTH($B$23),DAY(T$3))&gt;=Sommerzeit($AK$6),DATE(YEAR($B$23),MONTH($B$23),DAY(T$3))&lt;=Winterzeit($AK$6)),LOOKUP($AJ$5,SV,SZ),LOOKUP($AJ$5,SV,WZ)),LOOKUP($AJ$5,SV,Lon),LOOKUP($AJ$5,SV,Lat))</f>
        <v>0.7715277777777777</v>
      </c>
      <c r="U24" s="8">
        <f>sunset(DATE(YEAR($B$23),MONTH($B$23),DAY(U$3)),IF(AND(DATE(YEAR($B$23),MONTH($B$23),DAY(U$3))&gt;=Sommerzeit($AK$6),DATE(YEAR($B$23),MONTH($B$23),DAY(U$3))&lt;=Winterzeit($AK$6)),LOOKUP($AJ$5,SV,SZ),LOOKUP($AJ$5,SV,WZ)),LOOKUP($AJ$5,SV,Lon),LOOKUP($AJ$5,SV,Lat))</f>
        <v>0.77013888888888893</v>
      </c>
      <c r="V24" s="8">
        <f>sunset(DATE(YEAR($B$23),MONTH($B$23),DAY(V$3)),IF(AND(DATE(YEAR($B$23),MONTH($B$23),DAY(V$3))&gt;=Sommerzeit($AK$6),DATE(YEAR($B$23),MONTH($B$23),DAY(V$3))&lt;=Winterzeit($AK$6)),LOOKUP($AJ$5,SV,SZ),LOOKUP($AJ$5,SV,WZ)),LOOKUP($AJ$5,SV,Lon),LOOKUP($AJ$5,SV,Lat))</f>
        <v>0.76874999999999993</v>
      </c>
      <c r="W24" s="8">
        <f>sunset(DATE(YEAR($B$23),MONTH($B$23),DAY(W$3)),IF(AND(DATE(YEAR($B$23),MONTH($B$23),DAY(W$3))&gt;=Sommerzeit($AK$6),DATE(YEAR($B$23),MONTH($B$23),DAY(W$3))&lt;=Winterzeit($AK$6)),LOOKUP($AJ$5,SV,SZ),LOOKUP($AJ$5,SV,WZ)),LOOKUP($AJ$5,SV,Lon),LOOKUP($AJ$5,SV,Lat))</f>
        <v>0.76736111111111116</v>
      </c>
      <c r="X24" s="8">
        <f>sunset(DATE(YEAR($B$23),MONTH($B$23),DAY(X$3)),IF(AND(DATE(YEAR($B$23),MONTH($B$23),DAY(X$3))&gt;=Sommerzeit($AK$6),DATE(YEAR($B$23),MONTH($B$23),DAY(X$3))&lt;=Winterzeit($AK$6)),LOOKUP($AJ$5,SV,SZ),LOOKUP($AJ$5,SV,WZ)),LOOKUP($AJ$5,SV,Lon),LOOKUP($AJ$5,SV,Lat))</f>
        <v>0.76666666666666661</v>
      </c>
      <c r="Y24" s="8">
        <f>sunset(DATE(YEAR($B$23),MONTH($B$23),DAY(Y$3)),IF(AND(DATE(YEAR($B$23),MONTH($B$23),DAY(Y$3))&gt;=Sommerzeit($AK$6),DATE(YEAR($B$23),MONTH($B$23),DAY(Y$3))&lt;=Winterzeit($AK$6)),LOOKUP($AJ$5,SV,SZ),LOOKUP($AJ$5,SV,WZ)),LOOKUP($AJ$5,SV,Lon),LOOKUP($AJ$5,SV,Lat))</f>
        <v>0.76527777777777783</v>
      </c>
      <c r="Z24" s="8">
        <f>sunset(DATE(YEAR($B$23),MONTH($B$23),DAY(Z$3)),IF(AND(DATE(YEAR($B$23),MONTH($B$23),DAY(Z$3))&gt;=Sommerzeit($AK$6),DATE(YEAR($B$23),MONTH($B$23),DAY(Z$3))&lt;=Winterzeit($AK$6)),LOOKUP($AJ$5,SV,SZ),LOOKUP($AJ$5,SV,WZ)),LOOKUP($AJ$5,SV,Lon),LOOKUP($AJ$5,SV,Lat))</f>
        <v>0.76388888888888884</v>
      </c>
      <c r="AA24" s="8">
        <f>sunset(DATE(YEAR($B$23),MONTH($B$23),DAY(AA$3)),IF(AND(DATE(YEAR($B$23),MONTH($B$23),DAY(AA$3))&gt;=Sommerzeit($AK$6),DATE(YEAR($B$23),MONTH($B$23),DAY(AA$3))&lt;=Winterzeit($AK$6)),LOOKUP($AJ$5,SV,SZ),LOOKUP($AJ$5,SV,WZ)),LOOKUP($AJ$5,SV,Lon),LOOKUP($AJ$5,SV,Lat))</f>
        <v>0.76250000000000007</v>
      </c>
      <c r="AB24" s="8">
        <f>sunset(DATE(YEAR($B$23),MONTH($B$23),DAY(AB$3)),IF(AND(DATE(YEAR($B$23),MONTH($B$23),DAY(AB$3))&gt;=Sommerzeit($AK$6),DATE(YEAR($B$23),MONTH($B$23),DAY(AB$3))&lt;=Winterzeit($AK$6)),LOOKUP($AJ$5,SV,SZ),LOOKUP($AJ$5,SV,WZ)),LOOKUP($AJ$5,SV,Lon),LOOKUP($AJ$5,SV,Lat))</f>
        <v>0.76111111111111107</v>
      </c>
      <c r="AC24" s="8">
        <f>sunset(DATE(YEAR($B$23),MONTH($B$23),DAY(AC$3)),IF(AND(DATE(YEAR($B$23),MONTH($B$23),DAY(AC$3))&gt;=Sommerzeit($AK$6),DATE(YEAR($B$23),MONTH($B$23),DAY(AC$3))&lt;=Winterzeit($AK$6)),LOOKUP($AJ$5,SV,SZ),LOOKUP($AJ$5,SV,WZ)),LOOKUP($AJ$5,SV,Lon),LOOKUP($AJ$5,SV,Lat))</f>
        <v>0.7597222222222223</v>
      </c>
      <c r="AD24" s="8">
        <f>sunset(DATE(YEAR($B$23),MONTH($B$23),DAY(AD$3)),IF(AND(DATE(YEAR($B$23),MONTH($B$23),DAY(AD$3))&gt;=Sommerzeit($AK$6),DATE(YEAR($B$23),MONTH($B$23),DAY(AD$3))&lt;=Winterzeit($AK$6)),LOOKUP($AJ$5,SV,SZ),LOOKUP($AJ$5,SV,WZ)),LOOKUP($AJ$5,SV,Lon),LOOKUP($AJ$5,SV,Lat))</f>
        <v>0.71736111111111101</v>
      </c>
      <c r="AE24" s="8">
        <f>sunset(DATE(YEAR($B$23),MONTH($B$23),DAY(AE$3)),IF(AND(DATE(YEAR($B$23),MONTH($B$23),DAY(AE$3))&gt;=Sommerzeit($AK$6),DATE(YEAR($B$23),MONTH($B$23),DAY(AE$3))&lt;=Winterzeit($AK$6)),LOOKUP($AJ$5,SV,SZ),LOOKUP($AJ$5,SV,WZ)),LOOKUP($AJ$5,SV,Lon),LOOKUP($AJ$5,SV,Lat))</f>
        <v>0.71597222222222223</v>
      </c>
      <c r="AF24" s="8">
        <f>sunset(DATE(YEAR($B$23),MONTH($B$23),DAY(AF$3)),IF(AND(DATE(YEAR($B$23),MONTH($B$23),DAY(AF$3))&gt;=Sommerzeit($AK$6),DATE(YEAR($B$23),MONTH($B$23),DAY(AF$3))&lt;=Winterzeit($AK$6)),LOOKUP($AJ$5,SV,SZ),LOOKUP($AJ$5,SV,WZ)),LOOKUP($AJ$5,SV,Lon),LOOKUP($AJ$5,SV,Lat))</f>
        <v>0.71458333333333324</v>
      </c>
      <c r="AG24" s="9">
        <f>sunset(DATE(YEAR($B$23),MONTH($B$23),DAY(AG$3)),IF(AND(DATE(YEAR($B$23),MONTH($B$23),DAY(AG$3))&gt;=Sommerzeit($AK$6),DATE(YEAR($B$23),MONTH($B$23),DAY(AG$3))&lt;=Winterzeit($AK$6)),LOOKUP($AJ$5,SV,SZ),LOOKUP($AJ$5,SV,WZ)),LOOKUP($AJ$5,SV,Lon),LOOKUP($AJ$5,SV,Lat))</f>
        <v>0.71319444444444446</v>
      </c>
    </row>
    <row r="25" spans="2:33" ht="15" customHeight="1" thickTop="1" x14ac:dyDescent="0.2">
      <c r="B25" s="126">
        <f>DATE($AK$6,11,1)</f>
        <v>43770</v>
      </c>
      <c r="C25" s="4">
        <f>sunrise(DATE(YEAR($B$25),MONTH($B$25),DAY(C$3)),IF(AND(DATE(YEAR($B$25),MONTH($B$25),DAY(C$3))&gt;=Sommerzeit($AK$6),DATE(YEAR($B$25),MONTH($B$25),DAY(C$3))&lt;=Winterzeit($AK$6)),LOOKUP($AJ$5,SV,SZ),LOOKUP($AJ$5,SV,WZ)),LOOKUP($AJ$5,SV,Lon),LOOKUP($AJ$5,SV,Lat))</f>
        <v>0.3034722222222222</v>
      </c>
      <c r="D25" s="5">
        <f>sunrise(DATE(YEAR($B$25),MONTH($B$25),DAY(D$3)),IF(AND(DATE(YEAR($B$25),MONTH($B$25),DAY(D$3))&gt;=Sommerzeit($AK$6),DATE(YEAR($B$25),MONTH($B$25),DAY(D$3))&lt;=Winterzeit($AK$6)),LOOKUP($AJ$5,SV,SZ),LOOKUP($AJ$5,SV,WZ)),LOOKUP($AJ$5,SV,Lon),LOOKUP($AJ$5,SV,Lat))</f>
        <v>0.30486111111111108</v>
      </c>
      <c r="E25" s="5">
        <f>sunrise(DATE(YEAR($B$25),MONTH($B$25),DAY(E$3)),IF(AND(DATE(YEAR($B$25),MONTH($B$25),DAY(E$3))&gt;=Sommerzeit($AK$6),DATE(YEAR($B$25),MONTH($B$25),DAY(E$3))&lt;=Winterzeit($AK$6)),LOOKUP($AJ$5,SV,SZ),LOOKUP($AJ$5,SV,WZ)),LOOKUP($AJ$5,SV,Lon),LOOKUP($AJ$5,SV,Lat))</f>
        <v>0.30624999999999997</v>
      </c>
      <c r="F25" s="5">
        <f>sunrise(DATE(YEAR($B$25),MONTH($B$25),DAY(F$3)),IF(AND(DATE(YEAR($B$25),MONTH($B$25),DAY(F$3))&gt;=Sommerzeit($AK$6),DATE(YEAR($B$25),MONTH($B$25),DAY(F$3))&lt;=Winterzeit($AK$6)),LOOKUP($AJ$5,SV,SZ),LOOKUP($AJ$5,SV,WZ)),LOOKUP($AJ$5,SV,Lon),LOOKUP($AJ$5,SV,Lat))</f>
        <v>0.30694444444444441</v>
      </c>
      <c r="G25" s="5">
        <f>sunrise(DATE(YEAR($B$25),MONTH($B$25),DAY(G$3)),IF(AND(DATE(YEAR($B$25),MONTH($B$25),DAY(G$3))&gt;=Sommerzeit($AK$6),DATE(YEAR($B$25),MONTH($B$25),DAY(G$3))&lt;=Winterzeit($AK$6)),LOOKUP($AJ$5,SV,SZ),LOOKUP($AJ$5,SV,WZ)),LOOKUP($AJ$5,SV,Lon),LOOKUP($AJ$5,SV,Lat))</f>
        <v>0.30833333333333335</v>
      </c>
      <c r="H25" s="5">
        <f>sunrise(DATE(YEAR($B$25),MONTH($B$25),DAY(H$3)),IF(AND(DATE(YEAR($B$25),MONTH($B$25),DAY(H$3))&gt;=Sommerzeit($AK$6),DATE(YEAR($B$25),MONTH($B$25),DAY(H$3))&lt;=Winterzeit($AK$6)),LOOKUP($AJ$5,SV,SZ),LOOKUP($AJ$5,SV,WZ)),LOOKUP($AJ$5,SV,Lon),LOOKUP($AJ$5,SV,Lat))</f>
        <v>0.30972222222222223</v>
      </c>
      <c r="I25" s="5">
        <f>sunrise(DATE(YEAR($B$25),MONTH($B$25),DAY(I$3)),IF(AND(DATE(YEAR($B$25),MONTH($B$25),DAY(I$3))&gt;=Sommerzeit($AK$6),DATE(YEAR($B$25),MONTH($B$25),DAY(I$3))&lt;=Winterzeit($AK$6)),LOOKUP($AJ$5,SV,SZ),LOOKUP($AJ$5,SV,WZ)),LOOKUP($AJ$5,SV,Lon),LOOKUP($AJ$5,SV,Lat))</f>
        <v>0.31041666666666667</v>
      </c>
      <c r="J25" s="5">
        <f>sunrise(DATE(YEAR($B$25),MONTH($B$25),DAY(J$3)),IF(AND(DATE(YEAR($B$25),MONTH($B$25),DAY(J$3))&gt;=Sommerzeit($AK$6),DATE(YEAR($B$25),MONTH($B$25),DAY(J$3))&lt;=Winterzeit($AK$6)),LOOKUP($AJ$5,SV,SZ),LOOKUP($AJ$5,SV,WZ)),LOOKUP($AJ$5,SV,Lon),LOOKUP($AJ$5,SV,Lat))</f>
        <v>0.31180555555555556</v>
      </c>
      <c r="K25" s="5">
        <f>sunrise(DATE(YEAR($B$25),MONTH($B$25),DAY(K$3)),IF(AND(DATE(YEAR($B$25),MONTH($B$25),DAY(K$3))&gt;=Sommerzeit($AK$6),DATE(YEAR($B$25),MONTH($B$25),DAY(K$3))&lt;=Winterzeit($AK$6)),LOOKUP($AJ$5,SV,SZ),LOOKUP($AJ$5,SV,WZ)),LOOKUP($AJ$5,SV,Lon),LOOKUP($AJ$5,SV,Lat))</f>
        <v>0.31319444444444444</v>
      </c>
      <c r="L25" s="5">
        <f>sunrise(DATE(YEAR($B$25),MONTH($B$25),DAY(L$3)),IF(AND(DATE(YEAR($B$25),MONTH($B$25),DAY(L$3))&gt;=Sommerzeit($AK$6),DATE(YEAR($B$25),MONTH($B$25),DAY(L$3))&lt;=Winterzeit($AK$6)),LOOKUP($AJ$5,SV,SZ),LOOKUP($AJ$5,SV,WZ)),LOOKUP($AJ$5,SV,Lon),LOOKUP($AJ$5,SV,Lat))</f>
        <v>0.31388888888888888</v>
      </c>
      <c r="M25" s="5">
        <f>sunrise(DATE(YEAR($B$25),MONTH($B$25),DAY(M$3)),IF(AND(DATE(YEAR($B$25),MONTH($B$25),DAY(M$3))&gt;=Sommerzeit($AK$6),DATE(YEAR($B$25),MONTH($B$25),DAY(M$3))&lt;=Winterzeit($AK$6)),LOOKUP($AJ$5,SV,SZ),LOOKUP($AJ$5,SV,WZ)),LOOKUP($AJ$5,SV,Lon),LOOKUP($AJ$5,SV,Lat))</f>
        <v>0.31527777777777777</v>
      </c>
      <c r="N25" s="5">
        <f>sunrise(DATE(YEAR($B$25),MONTH($B$25),DAY(N$3)),IF(AND(DATE(YEAR($B$25),MONTH($B$25),DAY(N$3))&gt;=Sommerzeit($AK$6),DATE(YEAR($B$25),MONTH($B$25),DAY(N$3))&lt;=Winterzeit($AK$6)),LOOKUP($AJ$5,SV,SZ),LOOKUP($AJ$5,SV,WZ)),LOOKUP($AJ$5,SV,Lon),LOOKUP($AJ$5,SV,Lat))</f>
        <v>0.31666666666666665</v>
      </c>
      <c r="O25" s="5">
        <f>sunrise(DATE(YEAR($B$25),MONTH($B$25),DAY(O$3)),IF(AND(DATE(YEAR($B$25),MONTH($B$25),DAY(O$3))&gt;=Sommerzeit($AK$6),DATE(YEAR($B$25),MONTH($B$25),DAY(O$3))&lt;=Winterzeit($AK$6)),LOOKUP($AJ$5,SV,SZ),LOOKUP($AJ$5,SV,WZ)),LOOKUP($AJ$5,SV,Lon),LOOKUP($AJ$5,SV,Lat))</f>
        <v>0.31736111111111115</v>
      </c>
      <c r="P25" s="5">
        <f>sunrise(DATE(YEAR($B$25),MONTH($B$25),DAY(P$3)),IF(AND(DATE(YEAR($B$25),MONTH($B$25),DAY(P$3))&gt;=Sommerzeit($AK$6),DATE(YEAR($B$25),MONTH($B$25),DAY(P$3))&lt;=Winterzeit($AK$6)),LOOKUP($AJ$5,SV,SZ),LOOKUP($AJ$5,SV,WZ)),LOOKUP($AJ$5,SV,Lon),LOOKUP($AJ$5,SV,Lat))</f>
        <v>0.31875000000000003</v>
      </c>
      <c r="Q25" s="5">
        <f>sunrise(DATE(YEAR($B$25),MONTH($B$25),DAY(Q$3)),IF(AND(DATE(YEAR($B$25),MONTH($B$25),DAY(Q$3))&gt;=Sommerzeit($AK$6),DATE(YEAR($B$25),MONTH($B$25),DAY(Q$3))&lt;=Winterzeit($AK$6)),LOOKUP($AJ$5,SV,SZ),LOOKUP($AJ$5,SV,WZ)),LOOKUP($AJ$5,SV,Lon),LOOKUP($AJ$5,SV,Lat))</f>
        <v>0.31944444444444448</v>
      </c>
      <c r="R25" s="5">
        <f>sunrise(DATE(YEAR($B$25),MONTH($B$25),DAY(R$3)),IF(AND(DATE(YEAR($B$25),MONTH($B$25),DAY(R$3))&gt;=Sommerzeit($AK$6),DATE(YEAR($B$25),MONTH($B$25),DAY(R$3))&lt;=Winterzeit($AK$6)),LOOKUP($AJ$5,SV,SZ),LOOKUP($AJ$5,SV,WZ)),LOOKUP($AJ$5,SV,Lon),LOOKUP($AJ$5,SV,Lat))</f>
        <v>0.32083333333333336</v>
      </c>
      <c r="S25" s="5">
        <f>sunrise(DATE(YEAR($B$25),MONTH($B$25),DAY(S$3)),IF(AND(DATE(YEAR($B$25),MONTH($B$25),DAY(S$3))&gt;=Sommerzeit($AK$6),DATE(YEAR($B$25),MONTH($B$25),DAY(S$3))&lt;=Winterzeit($AK$6)),LOOKUP($AJ$5,SV,SZ),LOOKUP($AJ$5,SV,WZ)),LOOKUP($AJ$5,SV,Lon),LOOKUP($AJ$5,SV,Lat))</f>
        <v>0.32222222222222224</v>
      </c>
      <c r="T25" s="5">
        <f>sunrise(DATE(YEAR($B$25),MONTH($B$25),DAY(T$3)),IF(AND(DATE(YEAR($B$25),MONTH($B$25),DAY(T$3))&gt;=Sommerzeit($AK$6),DATE(YEAR($B$25),MONTH($B$25),DAY(T$3))&lt;=Winterzeit($AK$6)),LOOKUP($AJ$5,SV,SZ),LOOKUP($AJ$5,SV,WZ)),LOOKUP($AJ$5,SV,Lon),LOOKUP($AJ$5,SV,Lat))</f>
        <v>0.32291666666666669</v>
      </c>
      <c r="U25" s="5">
        <f>sunrise(DATE(YEAR($B$25),MONTH($B$25),DAY(U$3)),IF(AND(DATE(YEAR($B$25),MONTH($B$25),DAY(U$3))&gt;=Sommerzeit($AK$6),DATE(YEAR($B$25),MONTH($B$25),DAY(U$3))&lt;=Winterzeit($AK$6)),LOOKUP($AJ$5,SV,SZ),LOOKUP($AJ$5,SV,WZ)),LOOKUP($AJ$5,SV,Lon),LOOKUP($AJ$5,SV,Lat))</f>
        <v>0.32430555555555557</v>
      </c>
      <c r="V25" s="5">
        <f>sunrise(DATE(YEAR($B$25),MONTH($B$25),DAY(V$3)),IF(AND(DATE(YEAR($B$25),MONTH($B$25),DAY(V$3))&gt;=Sommerzeit($AK$6),DATE(YEAR($B$25),MONTH($B$25),DAY(V$3))&lt;=Winterzeit($AK$6)),LOOKUP($AJ$5,SV,SZ),LOOKUP($AJ$5,SV,WZ)),LOOKUP($AJ$5,SV,Lon),LOOKUP($AJ$5,SV,Lat))</f>
        <v>0.32500000000000001</v>
      </c>
      <c r="W25" s="5">
        <f>sunrise(DATE(YEAR($B$25),MONTH($B$25),DAY(W$3)),IF(AND(DATE(YEAR($B$25),MONTH($B$25),DAY(W$3))&gt;=Sommerzeit($AK$6),DATE(YEAR($B$25),MONTH($B$25),DAY(W$3))&lt;=Winterzeit($AK$6)),LOOKUP($AJ$5,SV,SZ),LOOKUP($AJ$5,SV,WZ)),LOOKUP($AJ$5,SV,Lon),LOOKUP($AJ$5,SV,Lat))</f>
        <v>0.3263888888888889</v>
      </c>
      <c r="X25" s="5">
        <f>sunrise(DATE(YEAR($B$25),MONTH($B$25),DAY(X$3)),IF(AND(DATE(YEAR($B$25),MONTH($B$25),DAY(X$3))&gt;=Sommerzeit($AK$6),DATE(YEAR($B$25),MONTH($B$25),DAY(X$3))&lt;=Winterzeit($AK$6)),LOOKUP($AJ$5,SV,SZ),LOOKUP($AJ$5,SV,WZ)),LOOKUP($AJ$5,SV,Lon),LOOKUP($AJ$5,SV,Lat))</f>
        <v>0.32708333333333334</v>
      </c>
      <c r="Y25" s="5">
        <f>sunrise(DATE(YEAR($B$25),MONTH($B$25),DAY(Y$3)),IF(AND(DATE(YEAR($B$25),MONTH($B$25),DAY(Y$3))&gt;=Sommerzeit($AK$6),DATE(YEAR($B$25),MONTH($B$25),DAY(Y$3))&lt;=Winterzeit($AK$6)),LOOKUP($AJ$5,SV,SZ),LOOKUP($AJ$5,SV,WZ)),LOOKUP($AJ$5,SV,Lon),LOOKUP($AJ$5,SV,Lat))</f>
        <v>0.32847222222222222</v>
      </c>
      <c r="Z25" s="5">
        <f>sunrise(DATE(YEAR($B$25),MONTH($B$25),DAY(Z$3)),IF(AND(DATE(YEAR($B$25),MONTH($B$25),DAY(Z$3))&gt;=Sommerzeit($AK$6),DATE(YEAR($B$25),MONTH($B$25),DAY(Z$3))&lt;=Winterzeit($AK$6)),LOOKUP($AJ$5,SV,SZ),LOOKUP($AJ$5,SV,WZ)),LOOKUP($AJ$5,SV,Lon),LOOKUP($AJ$5,SV,Lat))</f>
        <v>0.32916666666666666</v>
      </c>
      <c r="AA25" s="5">
        <f>sunrise(DATE(YEAR($B$25),MONTH($B$25),DAY(AA$3)),IF(AND(DATE(YEAR($B$25),MONTH($B$25),DAY(AA$3))&gt;=Sommerzeit($AK$6),DATE(YEAR($B$25),MONTH($B$25),DAY(AA$3))&lt;=Winterzeit($AK$6)),LOOKUP($AJ$5,SV,SZ),LOOKUP($AJ$5,SV,WZ)),LOOKUP($AJ$5,SV,Lon),LOOKUP($AJ$5,SV,Lat))</f>
        <v>0.33055555555555555</v>
      </c>
      <c r="AB25" s="5">
        <f>sunrise(DATE(YEAR($B$25),MONTH($B$25),DAY(AB$3)),IF(AND(DATE(YEAR($B$25),MONTH($B$25),DAY(AB$3))&gt;=Sommerzeit($AK$6),DATE(YEAR($B$25),MONTH($B$25),DAY(AB$3))&lt;=Winterzeit($AK$6)),LOOKUP($AJ$5,SV,SZ),LOOKUP($AJ$5,SV,WZ)),LOOKUP($AJ$5,SV,Lon),LOOKUP($AJ$5,SV,Lat))</f>
        <v>0.33124999999999999</v>
      </c>
      <c r="AC25" s="5">
        <f>sunrise(DATE(YEAR($B$25),MONTH($B$25),DAY(AC$3)),IF(AND(DATE(YEAR($B$25),MONTH($B$25),DAY(AC$3))&gt;=Sommerzeit($AK$6),DATE(YEAR($B$25),MONTH($B$25),DAY(AC$3))&lt;=Winterzeit($AK$6)),LOOKUP($AJ$5,SV,SZ),LOOKUP($AJ$5,SV,WZ)),LOOKUP($AJ$5,SV,Lon),LOOKUP($AJ$5,SV,Lat))</f>
        <v>0.33263888888888887</v>
      </c>
      <c r="AD25" s="5">
        <f>sunrise(DATE(YEAR($B$25),MONTH($B$25),DAY(AD$3)),IF(AND(DATE(YEAR($B$25),MONTH($B$25),DAY(AD$3))&gt;=Sommerzeit($AK$6),DATE(YEAR($B$25),MONTH($B$25),DAY(AD$3))&lt;=Winterzeit($AK$6)),LOOKUP($AJ$5,SV,SZ),LOOKUP($AJ$5,SV,WZ)),LOOKUP($AJ$5,SV,Lon),LOOKUP($AJ$5,SV,Lat))</f>
        <v>0.33333333333333331</v>
      </c>
      <c r="AE25" s="5">
        <f>sunrise(DATE(YEAR($B$25),MONTH($B$25),DAY(AE$3)),IF(AND(DATE(YEAR($B$25),MONTH($B$25),DAY(AE$3))&gt;=Sommerzeit($AK$6),DATE(YEAR($B$25),MONTH($B$25),DAY(AE$3))&lt;=Winterzeit($AK$6)),LOOKUP($AJ$5,SV,SZ),LOOKUP($AJ$5,SV,WZ)),LOOKUP($AJ$5,SV,Lon),LOOKUP($AJ$5,SV,Lat))</f>
        <v>0.33402777777777781</v>
      </c>
      <c r="AF25" s="6">
        <f>sunrise(DATE(YEAR($B$25),MONTH($B$25),DAY(AF$3)),IF(AND(DATE(YEAR($B$25),MONTH($B$25),DAY(AF$3))&gt;=Sommerzeit($AK$6),DATE(YEAR($B$25),MONTH($B$25),DAY(AF$3))&lt;=Winterzeit($AK$6)),LOOKUP($AJ$5,SV,SZ),LOOKUP($AJ$5,SV,WZ)),LOOKUP($AJ$5,SV,Lon),LOOKUP($AJ$5,SV,Lat))</f>
        <v>0.3354166666666667</v>
      </c>
      <c r="AG25" s="10"/>
    </row>
    <row r="26" spans="2:33" ht="15" customHeight="1" thickBot="1" x14ac:dyDescent="0.25">
      <c r="B26" s="127"/>
      <c r="C26" s="11">
        <f>sunset(DATE(YEAR($B$25),MONTH($B$25),DAY(C$3)),IF(AND(DATE(YEAR($B$25),MONTH($B$25),DAY(C$3))&gt;=Sommerzeit($AK$6),DATE(YEAR($B$25),MONTH($B$25),DAY(C$3))&lt;=Winterzeit($AK$6)),LOOKUP($AJ$5,SV,SZ),LOOKUP($AJ$5,SV,WZ)),LOOKUP($AJ$5,SV,Lon),LOOKUP($AJ$5,SV,Lat))</f>
        <v>0.71250000000000002</v>
      </c>
      <c r="D26" s="12">
        <f>sunset(DATE(YEAR($B$25),MONTH($B$25),DAY(D$3)),IF(AND(DATE(YEAR($B$25),MONTH($B$25),DAY(D$3))&gt;=Sommerzeit($AK$6),DATE(YEAR($B$25),MONTH($B$25),DAY(D$3))&lt;=Winterzeit($AK$6)),LOOKUP($AJ$5,SV,SZ),LOOKUP($AJ$5,SV,WZ)),LOOKUP($AJ$5,SV,Lon),LOOKUP($AJ$5,SV,Lat))</f>
        <v>0.71111111111111114</v>
      </c>
      <c r="E26" s="12">
        <f>sunset(DATE(YEAR($B$25),MONTH($B$25),DAY(E$3)),IF(AND(DATE(YEAR($B$25),MONTH($B$25),DAY(E$3))&gt;=Sommerzeit($AK$6),DATE(YEAR($B$25),MONTH($B$25),DAY(E$3))&lt;=Winterzeit($AK$6)),LOOKUP($AJ$5,SV,SZ),LOOKUP($AJ$5,SV,WZ)),LOOKUP($AJ$5,SV,Lon),LOOKUP($AJ$5,SV,Lat))</f>
        <v>0.70972222222222225</v>
      </c>
      <c r="F26" s="12">
        <f>sunset(DATE(YEAR($B$25),MONTH($B$25),DAY(F$3)),IF(AND(DATE(YEAR($B$25),MONTH($B$25),DAY(F$3))&gt;=Sommerzeit($AK$6),DATE(YEAR($B$25),MONTH($B$25),DAY(F$3))&lt;=Winterzeit($AK$6)),LOOKUP($AJ$5,SV,SZ),LOOKUP($AJ$5,SV,WZ)),LOOKUP($AJ$5,SV,Lon),LOOKUP($AJ$5,SV,Lat))</f>
        <v>0.7090277777777777</v>
      </c>
      <c r="G26" s="12">
        <f>sunset(DATE(YEAR($B$25),MONTH($B$25),DAY(G$3)),IF(AND(DATE(YEAR($B$25),MONTH($B$25),DAY(G$3))&gt;=Sommerzeit($AK$6),DATE(YEAR($B$25),MONTH($B$25),DAY(G$3))&lt;=Winterzeit($AK$6)),LOOKUP($AJ$5,SV,SZ),LOOKUP($AJ$5,SV,WZ)),LOOKUP($AJ$5,SV,Lon),LOOKUP($AJ$5,SV,Lat))</f>
        <v>0.70763888888888893</v>
      </c>
      <c r="H26" s="12">
        <f>sunset(DATE(YEAR($B$25),MONTH($B$25),DAY(H$3)),IF(AND(DATE(YEAR($B$25),MONTH($B$25),DAY(H$3))&gt;=Sommerzeit($AK$6),DATE(YEAR($B$25),MONTH($B$25),DAY(H$3))&lt;=Winterzeit($AK$6)),LOOKUP($AJ$5,SV,SZ),LOOKUP($AJ$5,SV,WZ)),LOOKUP($AJ$5,SV,Lon),LOOKUP($AJ$5,SV,Lat))</f>
        <v>0.70624999999999993</v>
      </c>
      <c r="I26" s="12">
        <f>sunset(DATE(YEAR($B$25),MONTH($B$25),DAY(I$3)),IF(AND(DATE(YEAR($B$25),MONTH($B$25),DAY(I$3))&gt;=Sommerzeit($AK$6),DATE(YEAR($B$25),MONTH($B$25),DAY(I$3))&lt;=Winterzeit($AK$6)),LOOKUP($AJ$5,SV,SZ),LOOKUP($AJ$5,SV,WZ)),LOOKUP($AJ$5,SV,Lon),LOOKUP($AJ$5,SV,Lat))</f>
        <v>0.7055555555555556</v>
      </c>
      <c r="J26" s="12">
        <f>sunset(DATE(YEAR($B$25),MONTH($B$25),DAY(J$3)),IF(AND(DATE(YEAR($B$25),MONTH($B$25),DAY(J$3))&gt;=Sommerzeit($AK$6),DATE(YEAR($B$25),MONTH($B$25),DAY(J$3))&lt;=Winterzeit($AK$6)),LOOKUP($AJ$5,SV,SZ),LOOKUP($AJ$5,SV,WZ)),LOOKUP($AJ$5,SV,Lon),LOOKUP($AJ$5,SV,Lat))</f>
        <v>0.70416666666666661</v>
      </c>
      <c r="K26" s="12">
        <f>sunset(DATE(YEAR($B$25),MONTH($B$25),DAY(K$3)),IF(AND(DATE(YEAR($B$25),MONTH($B$25),DAY(K$3))&gt;=Sommerzeit($AK$6),DATE(YEAR($B$25),MONTH($B$25),DAY(K$3))&lt;=Winterzeit($AK$6)),LOOKUP($AJ$5,SV,SZ),LOOKUP($AJ$5,SV,WZ)),LOOKUP($AJ$5,SV,Lon),LOOKUP($AJ$5,SV,Lat))</f>
        <v>0.70347222222222217</v>
      </c>
      <c r="L26" s="12">
        <f>sunset(DATE(YEAR($B$25),MONTH($B$25),DAY(L$3)),IF(AND(DATE(YEAR($B$25),MONTH($B$25),DAY(L$3))&gt;=Sommerzeit($AK$6),DATE(YEAR($B$25),MONTH($B$25),DAY(L$3))&lt;=Winterzeit($AK$6)),LOOKUP($AJ$5,SV,SZ),LOOKUP($AJ$5,SV,WZ)),LOOKUP($AJ$5,SV,Lon),LOOKUP($AJ$5,SV,Lat))</f>
        <v>0.70208333333333339</v>
      </c>
      <c r="M26" s="12">
        <f>sunset(DATE(YEAR($B$25),MONTH($B$25),DAY(M$3)),IF(AND(DATE(YEAR($B$25),MONTH($B$25),DAY(M$3))&gt;=Sommerzeit($AK$6),DATE(YEAR($B$25),MONTH($B$25),DAY(M$3))&lt;=Winterzeit($AK$6)),LOOKUP($AJ$5,SV,SZ),LOOKUP($AJ$5,SV,WZ)),LOOKUP($AJ$5,SV,Lon),LOOKUP($AJ$5,SV,Lat))</f>
        <v>0.70138888888888884</v>
      </c>
      <c r="N26" s="12">
        <f>sunset(DATE(YEAR($B$25),MONTH($B$25),DAY(N$3)),IF(AND(DATE(YEAR($B$25),MONTH($B$25),DAY(N$3))&gt;=Sommerzeit($AK$6),DATE(YEAR($B$25),MONTH($B$25),DAY(N$3))&lt;=Winterzeit($AK$6)),LOOKUP($AJ$5,SV,SZ),LOOKUP($AJ$5,SV,WZ)),LOOKUP($AJ$5,SV,Lon),LOOKUP($AJ$5,SV,Lat))</f>
        <v>0.70000000000000007</v>
      </c>
      <c r="O26" s="12">
        <f>sunset(DATE(YEAR($B$25),MONTH($B$25),DAY(O$3)),IF(AND(DATE(YEAR($B$25),MONTH($B$25),DAY(O$3))&gt;=Sommerzeit($AK$6),DATE(YEAR($B$25),MONTH($B$25),DAY(O$3))&lt;=Winterzeit($AK$6)),LOOKUP($AJ$5,SV,SZ),LOOKUP($AJ$5,SV,WZ)),LOOKUP($AJ$5,SV,Lon),LOOKUP($AJ$5,SV,Lat))</f>
        <v>0.69930555555555562</v>
      </c>
      <c r="P26" s="12">
        <f>sunset(DATE(YEAR($B$25),MONTH($B$25),DAY(P$3)),IF(AND(DATE(YEAR($B$25),MONTH($B$25),DAY(P$3))&gt;=Sommerzeit($AK$6),DATE(YEAR($B$25),MONTH($B$25),DAY(P$3))&lt;=Winterzeit($AK$6)),LOOKUP($AJ$5,SV,SZ),LOOKUP($AJ$5,SV,WZ)),LOOKUP($AJ$5,SV,Lon),LOOKUP($AJ$5,SV,Lat))</f>
        <v>0.69861111111111107</v>
      </c>
      <c r="Q26" s="12">
        <f>sunset(DATE(YEAR($B$25),MONTH($B$25),DAY(Q$3)),IF(AND(DATE(YEAR($B$25),MONTH($B$25),DAY(Q$3))&gt;=Sommerzeit($AK$6),DATE(YEAR($B$25),MONTH($B$25),DAY(Q$3))&lt;=Winterzeit($AK$6)),LOOKUP($AJ$5,SV,SZ),LOOKUP($AJ$5,SV,WZ)),LOOKUP($AJ$5,SV,Lon),LOOKUP($AJ$5,SV,Lat))</f>
        <v>0.6972222222222223</v>
      </c>
      <c r="R26" s="12">
        <f>sunset(DATE(YEAR($B$25),MONTH($B$25),DAY(R$3)),IF(AND(DATE(YEAR($B$25),MONTH($B$25),DAY(R$3))&gt;=Sommerzeit($AK$6),DATE(YEAR($B$25),MONTH($B$25),DAY(R$3))&lt;=Winterzeit($AK$6)),LOOKUP($AJ$5,SV,SZ),LOOKUP($AJ$5,SV,WZ)),LOOKUP($AJ$5,SV,Lon),LOOKUP($AJ$5,SV,Lat))</f>
        <v>0.69652777777777775</v>
      </c>
      <c r="S26" s="12">
        <f>sunset(DATE(YEAR($B$25),MONTH($B$25),DAY(S$3)),IF(AND(DATE(YEAR($B$25),MONTH($B$25),DAY(S$3))&gt;=Sommerzeit($AK$6),DATE(YEAR($B$25),MONTH($B$25),DAY(S$3))&lt;=Winterzeit($AK$6)),LOOKUP($AJ$5,SV,SZ),LOOKUP($AJ$5,SV,WZ)),LOOKUP($AJ$5,SV,Lon),LOOKUP($AJ$5,SV,Lat))</f>
        <v>0.6958333333333333</v>
      </c>
      <c r="T26" s="12">
        <f>sunset(DATE(YEAR($B$25),MONTH($B$25),DAY(T$3)),IF(AND(DATE(YEAR($B$25),MONTH($B$25),DAY(T$3))&gt;=Sommerzeit($AK$6),DATE(YEAR($B$25),MONTH($B$25),DAY(T$3))&lt;=Winterzeit($AK$6)),LOOKUP($AJ$5,SV,SZ),LOOKUP($AJ$5,SV,WZ)),LOOKUP($AJ$5,SV,Lon),LOOKUP($AJ$5,SV,Lat))</f>
        <v>0.69513888888888886</v>
      </c>
      <c r="U26" s="12">
        <f>sunset(DATE(YEAR($B$25),MONTH($B$25),DAY(U$3)),IF(AND(DATE(YEAR($B$25),MONTH($B$25),DAY(U$3))&gt;=Sommerzeit($AK$6),DATE(YEAR($B$25),MONTH($B$25),DAY(U$3))&lt;=Winterzeit($AK$6)),LOOKUP($AJ$5,SV,SZ),LOOKUP($AJ$5,SV,WZ)),LOOKUP($AJ$5,SV,Lon),LOOKUP($AJ$5,SV,Lat))</f>
        <v>0.69374999999999998</v>
      </c>
      <c r="V26" s="12">
        <f>sunset(DATE(YEAR($B$25),MONTH($B$25),DAY(V$3)),IF(AND(DATE(YEAR($B$25),MONTH($B$25),DAY(V$3))&gt;=Sommerzeit($AK$6),DATE(YEAR($B$25),MONTH($B$25),DAY(V$3))&lt;=Winterzeit($AK$6)),LOOKUP($AJ$5,SV,SZ),LOOKUP($AJ$5,SV,WZ)),LOOKUP($AJ$5,SV,Lon),LOOKUP($AJ$5,SV,Lat))</f>
        <v>0.69305555555555554</v>
      </c>
      <c r="W26" s="12">
        <f>sunset(DATE(YEAR($B$25),MONTH($B$25),DAY(W$3)),IF(AND(DATE(YEAR($B$25),MONTH($B$25),DAY(W$3))&gt;=Sommerzeit($AK$6),DATE(YEAR($B$25),MONTH($B$25),DAY(W$3))&lt;=Winterzeit($AK$6)),LOOKUP($AJ$5,SV,SZ),LOOKUP($AJ$5,SV,WZ)),LOOKUP($AJ$5,SV,Lon),LOOKUP($AJ$5,SV,Lat))</f>
        <v>0.69236111111111109</v>
      </c>
      <c r="X26" s="12">
        <f>sunset(DATE(YEAR($B$25),MONTH($B$25),DAY(X$3)),IF(AND(DATE(YEAR($B$25),MONTH($B$25),DAY(X$3))&gt;=Sommerzeit($AK$6),DATE(YEAR($B$25),MONTH($B$25),DAY(X$3))&lt;=Winterzeit($AK$6)),LOOKUP($AJ$5,SV,SZ),LOOKUP($AJ$5,SV,WZ)),LOOKUP($AJ$5,SV,Lon),LOOKUP($AJ$5,SV,Lat))</f>
        <v>0.69166666666666676</v>
      </c>
      <c r="Y26" s="12">
        <f>sunset(DATE(YEAR($B$25),MONTH($B$25),DAY(Y$3)),IF(AND(DATE(YEAR($B$25),MONTH($B$25),DAY(Y$3))&gt;=Sommerzeit($AK$6),DATE(YEAR($B$25),MONTH($B$25),DAY(Y$3))&lt;=Winterzeit($AK$6)),LOOKUP($AJ$5,SV,SZ),LOOKUP($AJ$5,SV,WZ)),LOOKUP($AJ$5,SV,Lon),LOOKUP($AJ$5,SV,Lat))</f>
        <v>0.69097222222222221</v>
      </c>
      <c r="Z26" s="12">
        <f>sunset(DATE(YEAR($B$25),MONTH($B$25),DAY(Z$3)),IF(AND(DATE(YEAR($B$25),MONTH($B$25),DAY(Z$3))&gt;=Sommerzeit($AK$6),DATE(YEAR($B$25),MONTH($B$25),DAY(Z$3))&lt;=Winterzeit($AK$6)),LOOKUP($AJ$5,SV,SZ),LOOKUP($AJ$5,SV,WZ)),LOOKUP($AJ$5,SV,Lon),LOOKUP($AJ$5,SV,Lat))</f>
        <v>0.69027777777777777</v>
      </c>
      <c r="AA26" s="12">
        <f>sunset(DATE(YEAR($B$25),MONTH($B$25),DAY(AA$3)),IF(AND(DATE(YEAR($B$25),MONTH($B$25),DAY(AA$3))&gt;=Sommerzeit($AK$6),DATE(YEAR($B$25),MONTH($B$25),DAY(AA$3))&lt;=Winterzeit($AK$6)),LOOKUP($AJ$5,SV,SZ),LOOKUP($AJ$5,SV,WZ)),LOOKUP($AJ$5,SV,Lon),LOOKUP($AJ$5,SV,Lat))</f>
        <v>0.68958333333333333</v>
      </c>
      <c r="AB26" s="12">
        <f>sunset(DATE(YEAR($B$25),MONTH($B$25),DAY(AB$3)),IF(AND(DATE(YEAR($B$25),MONTH($B$25),DAY(AB$3))&gt;=Sommerzeit($AK$6),DATE(YEAR($B$25),MONTH($B$25),DAY(AB$3))&lt;=Winterzeit($AK$6)),LOOKUP($AJ$5,SV,SZ),LOOKUP($AJ$5,SV,WZ)),LOOKUP($AJ$5,SV,Lon),LOOKUP($AJ$5,SV,Lat))</f>
        <v>0.68958333333333333</v>
      </c>
      <c r="AC26" s="12">
        <f>sunset(DATE(YEAR($B$25),MONTH($B$25),DAY(AC$3)),IF(AND(DATE(YEAR($B$25),MONTH($B$25),DAY(AC$3))&gt;=Sommerzeit($AK$6),DATE(YEAR($B$25),MONTH($B$25),DAY(AC$3))&lt;=Winterzeit($AK$6)),LOOKUP($AJ$5,SV,SZ),LOOKUP($AJ$5,SV,WZ)),LOOKUP($AJ$5,SV,Lon),LOOKUP($AJ$5,SV,Lat))</f>
        <v>0.68888888888888899</v>
      </c>
      <c r="AD26" s="12">
        <f>sunset(DATE(YEAR($B$25),MONTH($B$25),DAY(AD$3)),IF(AND(DATE(YEAR($B$25),MONTH($B$25),DAY(AD$3))&gt;=Sommerzeit($AK$6),DATE(YEAR($B$25),MONTH($B$25),DAY(AD$3))&lt;=Winterzeit($AK$6)),LOOKUP($AJ$5,SV,SZ),LOOKUP($AJ$5,SV,WZ)),LOOKUP($AJ$5,SV,Lon),LOOKUP($AJ$5,SV,Lat))</f>
        <v>0.68819444444444444</v>
      </c>
      <c r="AE26" s="12">
        <f>sunset(DATE(YEAR($B$25),MONTH($B$25),DAY(AE$3)),IF(AND(DATE(YEAR($B$25),MONTH($B$25),DAY(AE$3))&gt;=Sommerzeit($AK$6),DATE(YEAR($B$25),MONTH($B$25),DAY(AE$3))&lt;=Winterzeit($AK$6)),LOOKUP($AJ$5,SV,SZ),LOOKUP($AJ$5,SV,WZ)),LOOKUP($AJ$5,SV,Lon),LOOKUP($AJ$5,SV,Lat))</f>
        <v>0.6875</v>
      </c>
      <c r="AF26" s="13">
        <f>sunset(DATE(YEAR($B$25),MONTH($B$25),DAY(AF$3)),IF(AND(DATE(YEAR($B$25),MONTH($B$25),DAY(AF$3))&gt;=Sommerzeit($AK$6),DATE(YEAR($B$25),MONTH($B$25),DAY(AF$3))&lt;=Winterzeit($AK$6)),LOOKUP($AJ$5,SV,SZ),LOOKUP($AJ$5,SV,WZ)),LOOKUP($AJ$5,SV,Lon),LOOKUP($AJ$5,SV,Lat))</f>
        <v>0.6875</v>
      </c>
      <c r="AG26" s="10"/>
    </row>
    <row r="27" spans="2:33" ht="15" customHeight="1" thickTop="1" x14ac:dyDescent="0.2">
      <c r="B27" s="128">
        <f>DATE($AK$6,12,1)</f>
        <v>43800</v>
      </c>
      <c r="C27" s="14">
        <f>sunrise(DATE(YEAR($B$27),MONTH($B$27),DAY(C$3)),IF(AND(DATE(YEAR($B$27),MONTH($B$27),DAY(C$3))&gt;=Sommerzeit($AK$6),DATE(YEAR($B$27),MONTH($B$27),DAY(C$3))&lt;=Winterzeit($AK$6)),LOOKUP($AJ$5,SV,SZ),LOOKUP($AJ$5,SV,WZ)),LOOKUP($AJ$5,SV,Lon),LOOKUP($AJ$5,SV,Lat))</f>
        <v>0.33611111111111108</v>
      </c>
      <c r="D27" s="5">
        <f>sunrise(DATE(YEAR($B$27),MONTH($B$27),DAY(D$3)),IF(AND(DATE(YEAR($B$27),MONTH($B$27),DAY(D$3))&gt;=Sommerzeit($AK$6),DATE(YEAR($B$27),MONTH($B$27),DAY(D$3))&lt;=Winterzeit($AK$6)),LOOKUP($AJ$5,SV,SZ),LOOKUP($AJ$5,SV,WZ)),LOOKUP($AJ$5,SV,Lon),LOOKUP($AJ$5,SV,Lat))</f>
        <v>0.33680555555555558</v>
      </c>
      <c r="E27" s="5">
        <f>sunrise(DATE(YEAR($B$27),MONTH($B$27),DAY(E$3)),IF(AND(DATE(YEAR($B$27),MONTH($B$27),DAY(E$3))&gt;=Sommerzeit($AK$6),DATE(YEAR($B$27),MONTH($B$27),DAY(E$3))&lt;=Winterzeit($AK$6)),LOOKUP($AJ$5,SV,SZ),LOOKUP($AJ$5,SV,WZ)),LOOKUP($AJ$5,SV,Lon),LOOKUP($AJ$5,SV,Lat))</f>
        <v>0.33819444444444446</v>
      </c>
      <c r="F27" s="5">
        <f>sunrise(DATE(YEAR($B$27),MONTH($B$27),DAY(F$3)),IF(AND(DATE(YEAR($B$27),MONTH($B$27),DAY(F$3))&gt;=Sommerzeit($AK$6),DATE(YEAR($B$27),MONTH($B$27),DAY(F$3))&lt;=Winterzeit($AK$6)),LOOKUP($AJ$5,SV,SZ),LOOKUP($AJ$5,SV,WZ)),LOOKUP($AJ$5,SV,Lon),LOOKUP($AJ$5,SV,Lat))</f>
        <v>0.33888888888888885</v>
      </c>
      <c r="G27" s="5">
        <f>sunrise(DATE(YEAR($B$27),MONTH($B$27),DAY(G$3)),IF(AND(DATE(YEAR($B$27),MONTH($B$27),DAY(G$3))&gt;=Sommerzeit($AK$6),DATE(YEAR($B$27),MONTH($B$27),DAY(G$3))&lt;=Winterzeit($AK$6)),LOOKUP($AJ$5,SV,SZ),LOOKUP($AJ$5,SV,WZ)),LOOKUP($AJ$5,SV,Lon),LOOKUP($AJ$5,SV,Lat))</f>
        <v>0.33958333333333335</v>
      </c>
      <c r="H27" s="5">
        <f>sunrise(DATE(YEAR($B$27),MONTH($B$27),DAY(H$3)),IF(AND(DATE(YEAR($B$27),MONTH($B$27),DAY(H$3))&gt;=Sommerzeit($AK$6),DATE(YEAR($B$27),MONTH($B$27),DAY(H$3))&lt;=Winterzeit($AK$6)),LOOKUP($AJ$5,SV,SZ),LOOKUP($AJ$5,SV,WZ)),LOOKUP($AJ$5,SV,Lon),LOOKUP($AJ$5,SV,Lat))</f>
        <v>0.34027777777777773</v>
      </c>
      <c r="I27" s="5">
        <f>sunrise(DATE(YEAR($B$27),MONTH($B$27),DAY(I$3)),IF(AND(DATE(YEAR($B$27),MONTH($B$27),DAY(I$3))&gt;=Sommerzeit($AK$6),DATE(YEAR($B$27),MONTH($B$27),DAY(I$3))&lt;=Winterzeit($AK$6)),LOOKUP($AJ$5,SV,SZ),LOOKUP($AJ$5,SV,WZ)),LOOKUP($AJ$5,SV,Lon),LOOKUP($AJ$5,SV,Lat))</f>
        <v>0.34166666666666662</v>
      </c>
      <c r="J27" s="5">
        <f>sunrise(DATE(YEAR($B$27),MONTH($B$27),DAY(J$3)),IF(AND(DATE(YEAR($B$27),MONTH($B$27),DAY(J$3))&gt;=Sommerzeit($AK$6),DATE(YEAR($B$27),MONTH($B$27),DAY(J$3))&lt;=Winterzeit($AK$6)),LOOKUP($AJ$5,SV,SZ),LOOKUP($AJ$5,SV,WZ)),LOOKUP($AJ$5,SV,Lon),LOOKUP($AJ$5,SV,Lat))</f>
        <v>0.34236111111111112</v>
      </c>
      <c r="K27" s="5">
        <f>sunrise(DATE(YEAR($B$27),MONTH($B$27),DAY(K$3)),IF(AND(DATE(YEAR($B$27),MONTH($B$27),DAY(K$3))&gt;=Sommerzeit($AK$6),DATE(YEAR($B$27),MONTH($B$27),DAY(K$3))&lt;=Winterzeit($AK$6)),LOOKUP($AJ$5,SV,SZ),LOOKUP($AJ$5,SV,WZ)),LOOKUP($AJ$5,SV,Lon),LOOKUP($AJ$5,SV,Lat))</f>
        <v>0.3430555555555555</v>
      </c>
      <c r="L27" s="5">
        <f>sunrise(DATE(YEAR($B$27),MONTH($B$27),DAY(L$3)),IF(AND(DATE(YEAR($B$27),MONTH($B$27),DAY(L$3))&gt;=Sommerzeit($AK$6),DATE(YEAR($B$27),MONTH($B$27),DAY(L$3))&lt;=Winterzeit($AK$6)),LOOKUP($AJ$5,SV,SZ),LOOKUP($AJ$5,SV,WZ)),LOOKUP($AJ$5,SV,Lon),LOOKUP($AJ$5,SV,Lat))</f>
        <v>0.34375</v>
      </c>
      <c r="M27" s="5">
        <f>sunrise(DATE(YEAR($B$27),MONTH($B$27),DAY(M$3)),IF(AND(DATE(YEAR($B$27),MONTH($B$27),DAY(M$3))&gt;=Sommerzeit($AK$6),DATE(YEAR($B$27),MONTH($B$27),DAY(M$3))&lt;=Winterzeit($AK$6)),LOOKUP($AJ$5,SV,SZ),LOOKUP($AJ$5,SV,WZ)),LOOKUP($AJ$5,SV,Lon),LOOKUP($AJ$5,SV,Lat))</f>
        <v>0.3444444444444445</v>
      </c>
      <c r="N27" s="5">
        <f>sunrise(DATE(YEAR($B$27),MONTH($B$27),DAY(N$3)),IF(AND(DATE(YEAR($B$27),MONTH($B$27),DAY(N$3))&gt;=Sommerzeit($AK$6),DATE(YEAR($B$27),MONTH($B$27),DAY(N$3))&lt;=Winterzeit($AK$6)),LOOKUP($AJ$5,SV,SZ),LOOKUP($AJ$5,SV,WZ)),LOOKUP($AJ$5,SV,Lon),LOOKUP($AJ$5,SV,Lat))</f>
        <v>0.34513888888888888</v>
      </c>
      <c r="O27" s="5">
        <f>sunrise(DATE(YEAR($B$27),MONTH($B$27),DAY(O$3)),IF(AND(DATE(YEAR($B$27),MONTH($B$27),DAY(O$3))&gt;=Sommerzeit($AK$6),DATE(YEAR($B$27),MONTH($B$27),DAY(O$3))&lt;=Winterzeit($AK$6)),LOOKUP($AJ$5,SV,SZ),LOOKUP($AJ$5,SV,WZ)),LOOKUP($AJ$5,SV,Lon),LOOKUP($AJ$5,SV,Lat))</f>
        <v>0.34583333333333338</v>
      </c>
      <c r="P27" s="5">
        <f>sunrise(DATE(YEAR($B$27),MONTH($B$27),DAY(P$3)),IF(AND(DATE(YEAR($B$27),MONTH($B$27),DAY(P$3))&gt;=Sommerzeit($AK$6),DATE(YEAR($B$27),MONTH($B$27),DAY(P$3))&lt;=Winterzeit($AK$6)),LOOKUP($AJ$5,SV,SZ),LOOKUP($AJ$5,SV,WZ)),LOOKUP($AJ$5,SV,Lon),LOOKUP($AJ$5,SV,Lat))</f>
        <v>0.34652777777777777</v>
      </c>
      <c r="Q27" s="5">
        <f>sunrise(DATE(YEAR($B$27),MONTH($B$27),DAY(Q$3)),IF(AND(DATE(YEAR($B$27),MONTH($B$27),DAY(Q$3))&gt;=Sommerzeit($AK$6),DATE(YEAR($B$27),MONTH($B$27),DAY(Q$3))&lt;=Winterzeit($AK$6)),LOOKUP($AJ$5,SV,SZ),LOOKUP($AJ$5,SV,WZ)),LOOKUP($AJ$5,SV,Lon),LOOKUP($AJ$5,SV,Lat))</f>
        <v>0.34652777777777777</v>
      </c>
      <c r="R27" s="5">
        <f>sunrise(DATE(YEAR($B$27),MONTH($B$27),DAY(R$3)),IF(AND(DATE(YEAR($B$27),MONTH($B$27),DAY(R$3))&gt;=Sommerzeit($AK$6),DATE(YEAR($B$27),MONTH($B$27),DAY(R$3))&lt;=Winterzeit($AK$6)),LOOKUP($AJ$5,SV,SZ),LOOKUP($AJ$5,SV,WZ)),LOOKUP($AJ$5,SV,Lon),LOOKUP($AJ$5,SV,Lat))</f>
        <v>0.34722222222222227</v>
      </c>
      <c r="S27" s="5">
        <f>sunrise(DATE(YEAR($B$27),MONTH($B$27),DAY(S$3)),IF(AND(DATE(YEAR($B$27),MONTH($B$27),DAY(S$3))&gt;=Sommerzeit($AK$6),DATE(YEAR($B$27),MONTH($B$27),DAY(S$3))&lt;=Winterzeit($AK$6)),LOOKUP($AJ$5,SV,SZ),LOOKUP($AJ$5,SV,WZ)),LOOKUP($AJ$5,SV,Lon),LOOKUP($AJ$5,SV,Lat))</f>
        <v>0.34791666666666665</v>
      </c>
      <c r="T27" s="5">
        <f>sunrise(DATE(YEAR($B$27),MONTH($B$27),DAY(T$3)),IF(AND(DATE(YEAR($B$27),MONTH($B$27),DAY(T$3))&gt;=Sommerzeit($AK$6),DATE(YEAR($B$27),MONTH($B$27),DAY(T$3))&lt;=Winterzeit($AK$6)),LOOKUP($AJ$5,SV,SZ),LOOKUP($AJ$5,SV,WZ)),LOOKUP($AJ$5,SV,Lon),LOOKUP($AJ$5,SV,Lat))</f>
        <v>0.34861111111111115</v>
      </c>
      <c r="U27" s="5">
        <f>sunrise(DATE(YEAR($B$27),MONTH($B$27),DAY(U$3)),IF(AND(DATE(YEAR($B$27),MONTH($B$27),DAY(U$3))&gt;=Sommerzeit($AK$6),DATE(YEAR($B$27),MONTH($B$27),DAY(U$3))&lt;=Winterzeit($AK$6)),LOOKUP($AJ$5,SV,SZ),LOOKUP($AJ$5,SV,WZ)),LOOKUP($AJ$5,SV,Lon),LOOKUP($AJ$5,SV,Lat))</f>
        <v>0.34861111111111115</v>
      </c>
      <c r="V27" s="5">
        <f>sunrise(DATE(YEAR($B$27),MONTH($B$27),DAY(V$3)),IF(AND(DATE(YEAR($B$27),MONTH($B$27),DAY(V$3))&gt;=Sommerzeit($AK$6),DATE(YEAR($B$27),MONTH($B$27),DAY(V$3))&lt;=Winterzeit($AK$6)),LOOKUP($AJ$5,SV,SZ),LOOKUP($AJ$5,SV,WZ)),LOOKUP($AJ$5,SV,Lon),LOOKUP($AJ$5,SV,Lat))</f>
        <v>0.34930555555555554</v>
      </c>
      <c r="W27" s="5">
        <f>sunrise(DATE(YEAR($B$27),MONTH($B$27),DAY(W$3)),IF(AND(DATE(YEAR($B$27),MONTH($B$27),DAY(W$3))&gt;=Sommerzeit($AK$6),DATE(YEAR($B$27),MONTH($B$27),DAY(W$3))&lt;=Winterzeit($AK$6)),LOOKUP($AJ$5,SV,SZ),LOOKUP($AJ$5,SV,WZ)),LOOKUP($AJ$5,SV,Lon),LOOKUP($AJ$5,SV,Lat))</f>
        <v>0.34930555555555554</v>
      </c>
      <c r="X27" s="5">
        <f>sunrise(DATE(YEAR($B$27),MONTH($B$27),DAY(X$3)),IF(AND(DATE(YEAR($B$27),MONTH($B$27),DAY(X$3))&gt;=Sommerzeit($AK$6),DATE(YEAR($B$27),MONTH($B$27),DAY(X$3))&lt;=Winterzeit($AK$6)),LOOKUP($AJ$5,SV,SZ),LOOKUP($AJ$5,SV,WZ)),LOOKUP($AJ$5,SV,Lon),LOOKUP($AJ$5,SV,Lat))</f>
        <v>0.35000000000000003</v>
      </c>
      <c r="Y27" s="5">
        <f>sunrise(DATE(YEAR($B$27),MONTH($B$27),DAY(Y$3)),IF(AND(DATE(YEAR($B$27),MONTH($B$27),DAY(Y$3))&gt;=Sommerzeit($AK$6),DATE(YEAR($B$27),MONTH($B$27),DAY(Y$3))&lt;=Winterzeit($AK$6)),LOOKUP($AJ$5,SV,SZ),LOOKUP($AJ$5,SV,WZ)),LOOKUP($AJ$5,SV,Lon),LOOKUP($AJ$5,SV,Lat))</f>
        <v>0.35000000000000003</v>
      </c>
      <c r="Z27" s="5">
        <f>sunrise(DATE(YEAR($B$27),MONTH($B$27),DAY(Z$3)),IF(AND(DATE(YEAR($B$27),MONTH($B$27),DAY(Z$3))&gt;=Sommerzeit($AK$6),DATE(YEAR($B$27),MONTH($B$27),DAY(Z$3))&lt;=Winterzeit($AK$6)),LOOKUP($AJ$5,SV,SZ),LOOKUP($AJ$5,SV,WZ)),LOOKUP($AJ$5,SV,Lon),LOOKUP($AJ$5,SV,Lat))</f>
        <v>0.35069444444444442</v>
      </c>
      <c r="AA27" s="5">
        <f>sunrise(DATE(YEAR($B$27),MONTH($B$27),DAY(AA$3)),IF(AND(DATE(YEAR($B$27),MONTH($B$27),DAY(AA$3))&gt;=Sommerzeit($AK$6),DATE(YEAR($B$27),MONTH($B$27),DAY(AA$3))&lt;=Winterzeit($AK$6)),LOOKUP($AJ$5,SV,SZ),LOOKUP($AJ$5,SV,WZ)),LOOKUP($AJ$5,SV,Lon),LOOKUP($AJ$5,SV,Lat))</f>
        <v>0.35069444444444442</v>
      </c>
      <c r="AB27" s="5">
        <f>sunrise(DATE(YEAR($B$27),MONTH($B$27),DAY(AB$3)),IF(AND(DATE(YEAR($B$27),MONTH($B$27),DAY(AB$3))&gt;=Sommerzeit($AK$6),DATE(YEAR($B$27),MONTH($B$27),DAY(AB$3))&lt;=Winterzeit($AK$6)),LOOKUP($AJ$5,SV,SZ),LOOKUP($AJ$5,SV,WZ)),LOOKUP($AJ$5,SV,Lon),LOOKUP($AJ$5,SV,Lat))</f>
        <v>0.35138888888888892</v>
      </c>
      <c r="AC27" s="5">
        <f>sunrise(DATE(YEAR($B$27),MONTH($B$27),DAY(AC$3)),IF(AND(DATE(YEAR($B$27),MONTH($B$27),DAY(AC$3))&gt;=Sommerzeit($AK$6),DATE(YEAR($B$27),MONTH($B$27),DAY(AC$3))&lt;=Winterzeit($AK$6)),LOOKUP($AJ$5,SV,SZ),LOOKUP($AJ$5,SV,WZ)),LOOKUP($AJ$5,SV,Lon),LOOKUP($AJ$5,SV,Lat))</f>
        <v>0.35138888888888892</v>
      </c>
      <c r="AD27" s="5">
        <f>sunrise(DATE(YEAR($B$27),MONTH($B$27),DAY(AD$3)),IF(AND(DATE(YEAR($B$27),MONTH($B$27),DAY(AD$3))&gt;=Sommerzeit($AK$6),DATE(YEAR($B$27),MONTH($B$27),DAY(AD$3))&lt;=Winterzeit($AK$6)),LOOKUP($AJ$5,SV,SZ),LOOKUP($AJ$5,SV,WZ)),LOOKUP($AJ$5,SV,Lon),LOOKUP($AJ$5,SV,Lat))</f>
        <v>0.35138888888888892</v>
      </c>
      <c r="AE27" s="5">
        <f>sunrise(DATE(YEAR($B$27),MONTH($B$27),DAY(AE$3)),IF(AND(DATE(YEAR($B$27),MONTH($B$27),DAY(AE$3))&gt;=Sommerzeit($AK$6),DATE(YEAR($B$27),MONTH($B$27),DAY(AE$3))&lt;=Winterzeit($AK$6)),LOOKUP($AJ$5,SV,SZ),LOOKUP($AJ$5,SV,WZ)),LOOKUP($AJ$5,SV,Lon),LOOKUP($AJ$5,SV,Lat))</f>
        <v>0.35138888888888892</v>
      </c>
      <c r="AF27" s="5">
        <f>sunrise(DATE(YEAR($B$27),MONTH($B$27),DAY(AF$3)),IF(AND(DATE(YEAR($B$27),MONTH($B$27),DAY(AF$3))&gt;=Sommerzeit($AK$6),DATE(YEAR($B$27),MONTH($B$27),DAY(AF$3))&lt;=Winterzeit($AK$6)),LOOKUP($AJ$5,SV,SZ),LOOKUP($AJ$5,SV,WZ)),LOOKUP($AJ$5,SV,Lon),LOOKUP($AJ$5,SV,Lat))</f>
        <v>0.35138888888888892</v>
      </c>
      <c r="AG27" s="6">
        <f>sunrise(DATE(YEAR($B$27),MONTH($B$27),DAY(AG$3)),IF(AND(DATE(YEAR($B$27),MONTH($B$27),DAY(AG$3))&gt;=Sommerzeit($AK$6),DATE(YEAR($B$27),MONTH($B$27),DAY(AG$3))&lt;=Winterzeit($AK$6)),LOOKUP($AJ$5,SV,SZ),LOOKUP($AJ$5,SV,WZ)),LOOKUP($AJ$5,SV,Lon),LOOKUP($AJ$5,SV,Lat))</f>
        <v>0.35138888888888892</v>
      </c>
    </row>
    <row r="28" spans="2:33" ht="15" customHeight="1" thickBot="1" x14ac:dyDescent="0.25">
      <c r="B28" s="129"/>
      <c r="C28" s="15">
        <f>sunset(DATE(YEAR($B$27),MONTH($B$27),DAY(C$3)),IF(AND(DATE(YEAR($B$27),MONTH($B$27),DAY(C$3))&gt;=Sommerzeit($AK$6),DATE(YEAR($B$27),MONTH($B$27),DAY(C$3))&lt;=Winterzeit($AK$6)),LOOKUP($AJ$5,SV,SZ),LOOKUP($AJ$5,SV,WZ)),LOOKUP($AJ$5,SV,Lon),LOOKUP($AJ$5,SV,Lat))</f>
        <v>0.68680555555555556</v>
      </c>
      <c r="D28" s="8">
        <f>sunset(DATE(YEAR($B$27),MONTH($B$27),DAY(D$3)),IF(AND(DATE(YEAR($B$27),MONTH($B$27),DAY(D$3))&gt;=Sommerzeit($AK$6),DATE(YEAR($B$27),MONTH($B$27),DAY(D$3))&lt;=Winterzeit($AK$6)),LOOKUP($AJ$5,SV,SZ),LOOKUP($AJ$5,SV,WZ)),LOOKUP($AJ$5,SV,Lon),LOOKUP($AJ$5,SV,Lat))</f>
        <v>0.68611111111111101</v>
      </c>
      <c r="E28" s="8">
        <f>sunset(DATE(YEAR($B$27),MONTH($B$27),DAY(E$3)),IF(AND(DATE(YEAR($B$27),MONTH($B$27),DAY(E$3))&gt;=Sommerzeit($AK$6),DATE(YEAR($B$27),MONTH($B$27),DAY(E$3))&lt;=Winterzeit($AK$6)),LOOKUP($AJ$5,SV,SZ),LOOKUP($AJ$5,SV,WZ)),LOOKUP($AJ$5,SV,Lon),LOOKUP($AJ$5,SV,Lat))</f>
        <v>0.68611111111111101</v>
      </c>
      <c r="F28" s="8">
        <f>sunset(DATE(YEAR($B$27),MONTH($B$27),DAY(F$3)),IF(AND(DATE(YEAR($B$27),MONTH($B$27),DAY(F$3))&gt;=Sommerzeit($AK$6),DATE(YEAR($B$27),MONTH($B$27),DAY(F$3))&lt;=Winterzeit($AK$6)),LOOKUP($AJ$5,SV,SZ),LOOKUP($AJ$5,SV,WZ)),LOOKUP($AJ$5,SV,Lon),LOOKUP($AJ$5,SV,Lat))</f>
        <v>0.68611111111111101</v>
      </c>
      <c r="G28" s="8">
        <f>sunset(DATE(YEAR($B$27),MONTH($B$27),DAY(G$3)),IF(AND(DATE(YEAR($B$27),MONTH($B$27),DAY(G$3))&gt;=Sommerzeit($AK$6),DATE(YEAR($B$27),MONTH($B$27),DAY(G$3))&lt;=Winterzeit($AK$6)),LOOKUP($AJ$5,SV,SZ),LOOKUP($AJ$5,SV,WZ)),LOOKUP($AJ$5,SV,Lon),LOOKUP($AJ$5,SV,Lat))</f>
        <v>0.68541666666666667</v>
      </c>
      <c r="H28" s="8">
        <f>sunset(DATE(YEAR($B$27),MONTH($B$27),DAY(H$3)),IF(AND(DATE(YEAR($B$27),MONTH($B$27),DAY(H$3))&gt;=Sommerzeit($AK$6),DATE(YEAR($B$27),MONTH($B$27),DAY(H$3))&lt;=Winterzeit($AK$6)),LOOKUP($AJ$5,SV,SZ),LOOKUP($AJ$5,SV,WZ)),LOOKUP($AJ$5,SV,Lon),LOOKUP($AJ$5,SV,Lat))</f>
        <v>0.68541666666666667</v>
      </c>
      <c r="I28" s="8">
        <f>sunset(DATE(YEAR($B$27),MONTH($B$27),DAY(I$3)),IF(AND(DATE(YEAR($B$27),MONTH($B$27),DAY(I$3))&gt;=Sommerzeit($AK$6),DATE(YEAR($B$27),MONTH($B$27),DAY(I$3))&lt;=Winterzeit($AK$6)),LOOKUP($AJ$5,SV,SZ),LOOKUP($AJ$5,SV,WZ)),LOOKUP($AJ$5,SV,Lon),LOOKUP($AJ$5,SV,Lat))</f>
        <v>0.68472222222222223</v>
      </c>
      <c r="J28" s="8">
        <f>sunset(DATE(YEAR($B$27),MONTH($B$27),DAY(J$3)),IF(AND(DATE(YEAR($B$27),MONTH($B$27),DAY(J$3))&gt;=Sommerzeit($AK$6),DATE(YEAR($B$27),MONTH($B$27),DAY(J$3))&lt;=Winterzeit($AK$6)),LOOKUP($AJ$5,SV,SZ),LOOKUP($AJ$5,SV,WZ)),LOOKUP($AJ$5,SV,Lon),LOOKUP($AJ$5,SV,Lat))</f>
        <v>0.68472222222222223</v>
      </c>
      <c r="K28" s="8">
        <f>sunset(DATE(YEAR($B$27),MONTH($B$27),DAY(K$3)),IF(AND(DATE(YEAR($B$27),MONTH($B$27),DAY(K$3))&gt;=Sommerzeit($AK$6),DATE(YEAR($B$27),MONTH($B$27),DAY(K$3))&lt;=Winterzeit($AK$6)),LOOKUP($AJ$5,SV,SZ),LOOKUP($AJ$5,SV,WZ)),LOOKUP($AJ$5,SV,Lon),LOOKUP($AJ$5,SV,Lat))</f>
        <v>0.68472222222222223</v>
      </c>
      <c r="L28" s="8">
        <f>sunset(DATE(YEAR($B$27),MONTH($B$27),DAY(L$3)),IF(AND(DATE(YEAR($B$27),MONTH($B$27),DAY(L$3))&gt;=Sommerzeit($AK$6),DATE(YEAR($B$27),MONTH($B$27),DAY(L$3))&lt;=Winterzeit($AK$6)),LOOKUP($AJ$5,SV,SZ),LOOKUP($AJ$5,SV,WZ)),LOOKUP($AJ$5,SV,Lon),LOOKUP($AJ$5,SV,Lat))</f>
        <v>0.68472222222222223</v>
      </c>
      <c r="M28" s="8">
        <f>sunset(DATE(YEAR($B$27),MONTH($B$27),DAY(M$3)),IF(AND(DATE(YEAR($B$27),MONTH($B$27),DAY(M$3))&gt;=Sommerzeit($AK$6),DATE(YEAR($B$27),MONTH($B$27),DAY(M$3))&lt;=Winterzeit($AK$6)),LOOKUP($AJ$5,SV,SZ),LOOKUP($AJ$5,SV,WZ)),LOOKUP($AJ$5,SV,Lon),LOOKUP($AJ$5,SV,Lat))</f>
        <v>0.68472222222222223</v>
      </c>
      <c r="N28" s="8">
        <f>sunset(DATE(YEAR($B$27),MONTH($B$27),DAY(N$3)),IF(AND(DATE(YEAR($B$27),MONTH($B$27),DAY(N$3))&gt;=Sommerzeit($AK$6),DATE(YEAR($B$27),MONTH($B$27),DAY(N$3))&lt;=Winterzeit($AK$6)),LOOKUP($AJ$5,SV,SZ),LOOKUP($AJ$5,SV,WZ)),LOOKUP($AJ$5,SV,Lon),LOOKUP($AJ$5,SV,Lat))</f>
        <v>0.68472222222222223</v>
      </c>
      <c r="O28" s="8">
        <f>sunset(DATE(YEAR($B$27),MONTH($B$27),DAY(O$3)),IF(AND(DATE(YEAR($B$27),MONTH($B$27),DAY(O$3))&gt;=Sommerzeit($AK$6),DATE(YEAR($B$27),MONTH($B$27),DAY(O$3))&lt;=Winterzeit($AK$6)),LOOKUP($AJ$5,SV,SZ),LOOKUP($AJ$5,SV,WZ)),LOOKUP($AJ$5,SV,Lon),LOOKUP($AJ$5,SV,Lat))</f>
        <v>0.68472222222222223</v>
      </c>
      <c r="P28" s="8">
        <f>sunset(DATE(YEAR($B$27),MONTH($B$27),DAY(P$3)),IF(AND(DATE(YEAR($B$27),MONTH($B$27),DAY(P$3))&gt;=Sommerzeit($AK$6),DATE(YEAR($B$27),MONTH($B$27),DAY(P$3))&lt;=Winterzeit($AK$6)),LOOKUP($AJ$5,SV,SZ),LOOKUP($AJ$5,SV,WZ)),LOOKUP($AJ$5,SV,Lon),LOOKUP($AJ$5,SV,Lat))</f>
        <v>0.68472222222222223</v>
      </c>
      <c r="Q28" s="8">
        <f>sunset(DATE(YEAR($B$27),MONTH($B$27),DAY(Q$3)),IF(AND(DATE(YEAR($B$27),MONTH($B$27),DAY(Q$3))&gt;=Sommerzeit($AK$6),DATE(YEAR($B$27),MONTH($B$27),DAY(Q$3))&lt;=Winterzeit($AK$6)),LOOKUP($AJ$5,SV,SZ),LOOKUP($AJ$5,SV,WZ)),LOOKUP($AJ$5,SV,Lon),LOOKUP($AJ$5,SV,Lat))</f>
        <v>0.68472222222222223</v>
      </c>
      <c r="R28" s="8">
        <f>sunset(DATE(YEAR($B$27),MONTH($B$27),DAY(R$3)),IF(AND(DATE(YEAR($B$27),MONTH($B$27),DAY(R$3))&gt;=Sommerzeit($AK$6),DATE(YEAR($B$27),MONTH($B$27),DAY(R$3))&lt;=Winterzeit($AK$6)),LOOKUP($AJ$5,SV,SZ),LOOKUP($AJ$5,SV,WZ)),LOOKUP($AJ$5,SV,Lon),LOOKUP($AJ$5,SV,Lat))</f>
        <v>0.68472222222222223</v>
      </c>
      <c r="S28" s="8">
        <f>sunset(DATE(YEAR($B$27),MONTH($B$27),DAY(S$3)),IF(AND(DATE(YEAR($B$27),MONTH($B$27),DAY(S$3))&gt;=Sommerzeit($AK$6),DATE(YEAR($B$27),MONTH($B$27),DAY(S$3))&lt;=Winterzeit($AK$6)),LOOKUP($AJ$5,SV,SZ),LOOKUP($AJ$5,SV,WZ)),LOOKUP($AJ$5,SV,Lon),LOOKUP($AJ$5,SV,Lat))</f>
        <v>0.68472222222222223</v>
      </c>
      <c r="T28" s="8">
        <f>sunset(DATE(YEAR($B$27),MONTH($B$27),DAY(T$3)),IF(AND(DATE(YEAR($B$27),MONTH($B$27),DAY(T$3))&gt;=Sommerzeit($AK$6),DATE(YEAR($B$27),MONTH($B$27),DAY(T$3))&lt;=Winterzeit($AK$6)),LOOKUP($AJ$5,SV,SZ),LOOKUP($AJ$5,SV,WZ)),LOOKUP($AJ$5,SV,Lon),LOOKUP($AJ$5,SV,Lat))</f>
        <v>0.68541666666666667</v>
      </c>
      <c r="U28" s="8">
        <f>sunset(DATE(YEAR($B$27),MONTH($B$27),DAY(U$3)),IF(AND(DATE(YEAR($B$27),MONTH($B$27),DAY(U$3))&gt;=Sommerzeit($AK$6),DATE(YEAR($B$27),MONTH($B$27),DAY(U$3))&lt;=Winterzeit($AK$6)),LOOKUP($AJ$5,SV,SZ),LOOKUP($AJ$5,SV,WZ)),LOOKUP($AJ$5,SV,Lon),LOOKUP($AJ$5,SV,Lat))</f>
        <v>0.68541666666666667</v>
      </c>
      <c r="V28" s="8">
        <f>sunset(DATE(YEAR($B$27),MONTH($B$27),DAY(V$3)),IF(AND(DATE(YEAR($B$27),MONTH($B$27),DAY(V$3))&gt;=Sommerzeit($AK$6),DATE(YEAR($B$27),MONTH($B$27),DAY(V$3))&lt;=Winterzeit($AK$6)),LOOKUP($AJ$5,SV,SZ),LOOKUP($AJ$5,SV,WZ)),LOOKUP($AJ$5,SV,Lon),LOOKUP($AJ$5,SV,Lat))</f>
        <v>0.68541666666666667</v>
      </c>
      <c r="W28" s="8">
        <f>sunset(DATE(YEAR($B$27),MONTH($B$27),DAY(W$3)),IF(AND(DATE(YEAR($B$27),MONTH($B$27),DAY(W$3))&gt;=Sommerzeit($AK$6),DATE(YEAR($B$27),MONTH($B$27),DAY(W$3))&lt;=Winterzeit($AK$6)),LOOKUP($AJ$5,SV,SZ),LOOKUP($AJ$5,SV,WZ)),LOOKUP($AJ$5,SV,Lon),LOOKUP($AJ$5,SV,Lat))</f>
        <v>0.68611111111111101</v>
      </c>
      <c r="X28" s="8">
        <f>sunset(DATE(YEAR($B$27),MONTH($B$27),DAY(X$3)),IF(AND(DATE(YEAR($B$27),MONTH($B$27),DAY(X$3))&gt;=Sommerzeit($AK$6),DATE(YEAR($B$27),MONTH($B$27),DAY(X$3))&lt;=Winterzeit($AK$6)),LOOKUP($AJ$5,SV,SZ),LOOKUP($AJ$5,SV,WZ)),LOOKUP($AJ$5,SV,Lon),LOOKUP($AJ$5,SV,Lat))</f>
        <v>0.68611111111111101</v>
      </c>
      <c r="Y28" s="8">
        <f>sunset(DATE(YEAR($B$27),MONTH($B$27),DAY(Y$3)),IF(AND(DATE(YEAR($B$27),MONTH($B$27),DAY(Y$3))&gt;=Sommerzeit($AK$6),DATE(YEAR($B$27),MONTH($B$27),DAY(Y$3))&lt;=Winterzeit($AK$6)),LOOKUP($AJ$5,SV,SZ),LOOKUP($AJ$5,SV,WZ)),LOOKUP($AJ$5,SV,Lon),LOOKUP($AJ$5,SV,Lat))</f>
        <v>0.68680555555555556</v>
      </c>
      <c r="Z28" s="8">
        <f>sunset(DATE(YEAR($B$27),MONTH($B$27),DAY(Z$3)),IF(AND(DATE(YEAR($B$27),MONTH($B$27),DAY(Z$3))&gt;=Sommerzeit($AK$6),DATE(YEAR($B$27),MONTH($B$27),DAY(Z$3))&lt;=Winterzeit($AK$6)),LOOKUP($AJ$5,SV,SZ),LOOKUP($AJ$5,SV,WZ)),LOOKUP($AJ$5,SV,Lon),LOOKUP($AJ$5,SV,Lat))</f>
        <v>0.6875</v>
      </c>
      <c r="AA28" s="8">
        <f>sunset(DATE(YEAR($B$27),MONTH($B$27),DAY(AA$3)),IF(AND(DATE(YEAR($B$27),MONTH($B$27),DAY(AA$3))&gt;=Sommerzeit($AK$6),DATE(YEAR($B$27),MONTH($B$27),DAY(AA$3))&lt;=Winterzeit($AK$6)),LOOKUP($AJ$5,SV,SZ),LOOKUP($AJ$5,SV,WZ)),LOOKUP($AJ$5,SV,Lon),LOOKUP($AJ$5,SV,Lat))</f>
        <v>0.6875</v>
      </c>
      <c r="AB28" s="8">
        <f>sunset(DATE(YEAR($B$27),MONTH($B$27),DAY(AB$3)),IF(AND(DATE(YEAR($B$27),MONTH($B$27),DAY(AB$3))&gt;=Sommerzeit($AK$6),DATE(YEAR($B$27),MONTH($B$27),DAY(AB$3))&lt;=Winterzeit($AK$6)),LOOKUP($AJ$5,SV,SZ),LOOKUP($AJ$5,SV,WZ)),LOOKUP($AJ$5,SV,Lon),LOOKUP($AJ$5,SV,Lat))</f>
        <v>0.68819444444444444</v>
      </c>
      <c r="AC28" s="8">
        <f>sunset(DATE(YEAR($B$27),MONTH($B$27),DAY(AC$3)),IF(AND(DATE(YEAR($B$27),MONTH($B$27),DAY(AC$3))&gt;=Sommerzeit($AK$6),DATE(YEAR($B$27),MONTH($B$27),DAY(AC$3))&lt;=Winterzeit($AK$6)),LOOKUP($AJ$5,SV,SZ),LOOKUP($AJ$5,SV,WZ)),LOOKUP($AJ$5,SV,Lon),LOOKUP($AJ$5,SV,Lat))</f>
        <v>0.68888888888888899</v>
      </c>
      <c r="AD28" s="8">
        <f>sunset(DATE(YEAR($B$27),MONTH($B$27),DAY(AD$3)),IF(AND(DATE(YEAR($B$27),MONTH($B$27),DAY(AD$3))&gt;=Sommerzeit($AK$6),DATE(YEAR($B$27),MONTH($B$27),DAY(AD$3))&lt;=Winterzeit($AK$6)),LOOKUP($AJ$5,SV,SZ),LOOKUP($AJ$5,SV,WZ)),LOOKUP($AJ$5,SV,Lon),LOOKUP($AJ$5,SV,Lat))</f>
        <v>0.68888888888888899</v>
      </c>
      <c r="AE28" s="8">
        <f>sunset(DATE(YEAR($B$27),MONTH($B$27),DAY(AE$3)),IF(AND(DATE(YEAR($B$27),MONTH($B$27),DAY(AE$3))&gt;=Sommerzeit($AK$6),DATE(YEAR($B$27),MONTH($B$27),DAY(AE$3))&lt;=Winterzeit($AK$6)),LOOKUP($AJ$5,SV,SZ),LOOKUP($AJ$5,SV,WZ)),LOOKUP($AJ$5,SV,Lon),LOOKUP($AJ$5,SV,Lat))</f>
        <v>0.68958333333333333</v>
      </c>
      <c r="AF28" s="8">
        <f>sunset(DATE(YEAR($B$27),MONTH($B$27),DAY(AF$3)),IF(AND(DATE(YEAR($B$27),MONTH($B$27),DAY(AF$3))&gt;=Sommerzeit($AK$6),DATE(YEAR($B$27),MONTH($B$27),DAY(AF$3))&lt;=Winterzeit($AK$6)),LOOKUP($AJ$5,SV,SZ),LOOKUP($AJ$5,SV,WZ)),LOOKUP($AJ$5,SV,Lon),LOOKUP($AJ$5,SV,Lat))</f>
        <v>0.69027777777777777</v>
      </c>
      <c r="AG28" s="9">
        <f>sunset(DATE(YEAR($B$27),MONTH($B$27),DAY(AG$3)),IF(AND(DATE(YEAR($B$27),MONTH($B$27),DAY(AG$3))&gt;=Sommerzeit($AK$6),DATE(YEAR($B$27),MONTH($B$27),DAY(AG$3))&lt;=Winterzeit($AK$6)),LOOKUP($AJ$5,SV,SZ),LOOKUP($AJ$5,SV,WZ)),LOOKUP($AJ$5,SV,Lon),LOOKUP($AJ$5,SV,Lat))</f>
        <v>0.69097222222222221</v>
      </c>
    </row>
    <row r="29" spans="2:33" ht="6" customHeight="1" thickTop="1" x14ac:dyDescent="0.2"/>
    <row r="30" spans="2:33" ht="15" customHeight="1" x14ac:dyDescent="0.2">
      <c r="V30" s="55"/>
      <c r="W30" s="55"/>
      <c r="X30" s="55"/>
      <c r="Y30" s="55"/>
    </row>
    <row r="31" spans="2:33" ht="15" x14ac:dyDescent="0.2">
      <c r="B31" s="56"/>
      <c r="D31" s="57"/>
      <c r="E31" s="57"/>
      <c r="F31" s="57"/>
      <c r="G31" s="57"/>
      <c r="H31" s="57"/>
      <c r="R31" s="55"/>
      <c r="S31" s="55"/>
      <c r="T31" s="55"/>
    </row>
    <row r="32" spans="2:33" x14ac:dyDescent="0.2">
      <c r="B32" s="58"/>
      <c r="D32" s="59"/>
    </row>
    <row r="34" spans="7:7" ht="15" x14ac:dyDescent="0.2">
      <c r="G34" s="60"/>
    </row>
  </sheetData>
  <sheetProtection algorithmName="SHA-512" hashValue="Uw+gkFs7cTFu5Ho4yxsVLpoeIm0Q5aJBUrj/UEDviAS+4cdgyZiwkgS4iAp2+Um+aGxpAygBTFF7PEAPpySJOg==" saltValue="K9VWG375mWNE0gKcf+Mo/w==" spinCount="100000" sheet="1" objects="1" scenarios="1" selectLockedCells="1"/>
  <mergeCells count="18">
    <mergeCell ref="AJ5:AL5"/>
    <mergeCell ref="AJ3:AL3"/>
    <mergeCell ref="B2:AG2"/>
    <mergeCell ref="B21:B22"/>
    <mergeCell ref="B23:B24"/>
    <mergeCell ref="B5:B6"/>
    <mergeCell ref="B7:B8"/>
    <mergeCell ref="B9:B10"/>
    <mergeCell ref="B11:B12"/>
    <mergeCell ref="AJ11:AL11"/>
    <mergeCell ref="AJ10:AL10"/>
    <mergeCell ref="AJ9:AL9"/>
    <mergeCell ref="B25:B26"/>
    <mergeCell ref="B27:B28"/>
    <mergeCell ref="B13:B14"/>
    <mergeCell ref="B15:B16"/>
    <mergeCell ref="B17:B18"/>
    <mergeCell ref="B19:B20"/>
  </mergeCells>
  <phoneticPr fontId="0" type="noConversion"/>
  <conditionalFormatting sqref="C5:AG6">
    <cfRule type="expression" dxfId="15" priority="1" stopIfTrue="1">
      <formula>IF(OR(WEEKDAY(DATE(YEAR($B$5),MONTH($B$5),C$3))=1,WEEKDAY(DATE(YEAR($B$5),MONTH($B$5),C$3))=7),1,0)</formula>
    </cfRule>
  </conditionalFormatting>
  <conditionalFormatting sqref="C7:AD8">
    <cfRule type="expression" dxfId="14" priority="2" stopIfTrue="1">
      <formula>IF(OR(WEEKDAY(DATE(YEAR($B$7),MONTH($B$7),C$3))=1,WEEKDAY(DATE(YEAR($B$7),MONTH($B$7),C$3))=7),1,0)</formula>
    </cfRule>
  </conditionalFormatting>
  <conditionalFormatting sqref="C9:AG10">
    <cfRule type="expression" dxfId="13" priority="3" stopIfTrue="1">
      <formula>IF(OR(WEEKDAY(DATE(YEAR($B$9),MONTH($B$9),C$3))=1,WEEKDAY(DATE(YEAR($B$9),MONTH($B$9),C$3))=7),1,0)</formula>
    </cfRule>
  </conditionalFormatting>
  <conditionalFormatting sqref="C11:AF12">
    <cfRule type="expression" dxfId="12" priority="4" stopIfTrue="1">
      <formula>IF(OR(WEEKDAY(DATE(YEAR($B$11),MONTH($B$11),C$3))=1,WEEKDAY(DATE(YEAR($B$11),MONTH($B$11),C$3))=7),1,0)</formula>
    </cfRule>
  </conditionalFormatting>
  <conditionalFormatting sqref="C13:AG14">
    <cfRule type="expression" dxfId="11" priority="5" stopIfTrue="1">
      <formula>IF(OR(WEEKDAY(DATE(YEAR($B$13),MONTH($B$13),C$3))=1,WEEKDAY(DATE(YEAR($B$13),MONTH($B$13),C$3))=7),1,0)</formula>
    </cfRule>
  </conditionalFormatting>
  <conditionalFormatting sqref="C15:AF16">
    <cfRule type="expression" dxfId="10" priority="6" stopIfTrue="1">
      <formula>IF(OR(WEEKDAY(DATE(YEAR($B$15),MONTH($B$15),C$3))=1,WEEKDAY(DATE(YEAR($B$15),MONTH($B$15),C$3))=7),1,0)</formula>
    </cfRule>
  </conditionalFormatting>
  <conditionalFormatting sqref="C17:AG18">
    <cfRule type="expression" dxfId="9" priority="7" stopIfTrue="1">
      <formula>IF(OR(WEEKDAY(DATE(YEAR($B$17),MONTH($B$17),C$3))=1,WEEKDAY(DATE(YEAR($B$17),MONTH($B$17),C$3))=7),1,0)</formula>
    </cfRule>
  </conditionalFormatting>
  <conditionalFormatting sqref="C19:AG20">
    <cfRule type="expression" dxfId="8" priority="8" stopIfTrue="1">
      <formula>IF(OR(WEEKDAY(DATE(YEAR($B$19),MONTH($B$19),C$3))=1,WEEKDAY(DATE(YEAR($B$19),MONTH($B$19),C$3))=7),1,0)</formula>
    </cfRule>
  </conditionalFormatting>
  <conditionalFormatting sqref="C21:AF22">
    <cfRule type="expression" dxfId="7" priority="9" stopIfTrue="1">
      <formula>IF(OR(WEEKDAY(DATE(YEAR($B$21),MONTH($B$21),C$3))=1,WEEKDAY(DATE(YEAR($B$21),MONTH($B$21),C$3))=7),1,0)</formula>
    </cfRule>
  </conditionalFormatting>
  <conditionalFormatting sqref="C23:AG24">
    <cfRule type="expression" dxfId="6" priority="10" stopIfTrue="1">
      <formula>IF(OR(WEEKDAY(DATE(YEAR($B$23),MONTH($B$23),C$3))=1,WEEKDAY(DATE(YEAR($B$23),MONTH($B$23),C$3))=7),1,0)</formula>
    </cfRule>
  </conditionalFormatting>
  <conditionalFormatting sqref="C25:AF26">
    <cfRule type="expression" dxfId="5" priority="11" stopIfTrue="1">
      <formula>IF(OR(WEEKDAY(DATE(YEAR($B$25),MONTH($B$25),C$3))=1,WEEKDAY(DATE(YEAR($B$25),MONTH($B$25),C$3))=7),1,0)</formula>
    </cfRule>
  </conditionalFormatting>
  <conditionalFormatting sqref="C27:AG28">
    <cfRule type="expression" dxfId="4" priority="12" stopIfTrue="1">
      <formula>IF(OR(WEEKDAY(DATE(YEAR($B$27),MONTH($B$27),C$3))=1,WEEKDAY(DATE(YEAR($B$27),MONTH($B$27),C$3))=7),1,0)</formula>
    </cfRule>
  </conditionalFormatting>
  <conditionalFormatting sqref="AE7">
    <cfRule type="expression" dxfId="3" priority="13" stopIfTrue="1">
      <formula>IF(DAY(DATE(YEAR(B7),MONTH(B7),AE3))=1,"---",IF(OR(WEEKDAY(DATE(YEAR($B$7),MONTH($B$7),AE$3))=1,WEEKDAY(DATE(YEAR($B$7),MONTH($B$7),AE$3))=7),1,0))</formula>
    </cfRule>
    <cfRule type="expression" dxfId="2" priority="14" stopIfTrue="1">
      <formula>IF(DAY(DATE(YEAR(B7),MONTH(B7),AE3))=1,1,)</formula>
    </cfRule>
  </conditionalFormatting>
  <conditionalFormatting sqref="AE8">
    <cfRule type="expression" dxfId="1" priority="15" stopIfTrue="1">
      <formula>IF(DAY(DATE(YEAR(B7),MONTH(B7),AE3))=1,"---",IF(OR(WEEKDAY(DATE(YEAR($B$7),MONTH($B$7),AE$3))=1,WEEKDAY(DATE(YEAR($B$7),MONTH($B$7),AE$3))=7),1,0))</formula>
    </cfRule>
    <cfRule type="expression" dxfId="0" priority="16" stopIfTrue="1">
      <formula>IF(DAY(DATE(YEAR(B7),MONTH(B7),AE3))=1,1,)</formula>
    </cfRule>
  </conditionalFormatting>
  <dataValidations count="1">
    <dataValidation type="list" allowBlank="1" showInputMessage="1" showErrorMessage="1" sqref="AJ5:AQ5" xr:uid="{00000000-0002-0000-0200-000000000000}">
      <formula1>Ort</formula1>
    </dataValidation>
  </dataValidations>
  <hyperlinks>
    <hyperlink ref="AJ11" r:id="rId1" display="http://www.schmidt24sea.de" xr:uid="{00000000-0004-0000-0200-000000000000}"/>
  </hyperlinks>
  <printOptions horizontalCentered="1" verticalCentered="1"/>
  <pageMargins left="0.39370078740157483" right="0.39370078740157483" top="0.31496062992125984" bottom="1.1811023622047245" header="0.70866141732283472" footer="0.39370078740157483"/>
  <pageSetup paperSize="9" scale="88" orientation="landscape" horizontalDpi="300" verticalDpi="300"/>
  <headerFooter alignWithMargins="0">
    <oddHeader>&amp;C&amp;"Arial,Fett Kursiv"&amp;14&amp;A</oddHeader>
    <oddFooter>&amp;Lprinted: &amp;D&amp;RLegal Times and Day Light Saving Times accountig for this calculated sheet.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64" r:id="rId4" name="Spinner 76">
              <controlPr defaultSize="0" autoPict="0">
                <anchor>
                  <from>
                    <xdr:col>37</xdr:col>
                    <xdr:colOff>142875</xdr:colOff>
                    <xdr:row>5</xdr:row>
                    <xdr:rowOff>28575</xdr:rowOff>
                  </from>
                  <to>
                    <xdr:col>37</xdr:col>
                    <xdr:colOff>276225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"/>
  <dimension ref="A1:AI300"/>
  <sheetViews>
    <sheetView zoomScale="120" zoomScaleNormal="120" workbookViewId="0">
      <selection activeCell="B267" sqref="B267:M267"/>
    </sheetView>
  </sheetViews>
  <sheetFormatPr baseColWidth="10" defaultRowHeight="12.75" x14ac:dyDescent="0.2"/>
  <cols>
    <col min="1" max="1" width="0.7109375" style="29" customWidth="1"/>
    <col min="2" max="2" width="4.5703125" style="29" customWidth="1"/>
    <col min="3" max="24" width="6.28515625" style="29" customWidth="1"/>
    <col min="25" max="25" width="3.28515625" style="29" customWidth="1"/>
    <col min="26" max="26" width="3" style="29" customWidth="1"/>
    <col min="27" max="27" width="0.7109375" style="29" customWidth="1"/>
    <col min="28" max="28" width="2" style="29" customWidth="1"/>
    <col min="29" max="30" width="22.85546875" style="75" hidden="1" customWidth="1"/>
    <col min="31" max="34" width="17.5703125" style="75" hidden="1" customWidth="1"/>
    <col min="35" max="35" width="17.5703125" style="75" customWidth="1"/>
    <col min="36" max="16384" width="11.42578125" style="29"/>
  </cols>
  <sheetData>
    <row r="1" spans="2:28" ht="20.25" customHeight="1" x14ac:dyDescent="0.2">
      <c r="B1" s="147" t="s">
        <v>39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</row>
    <row r="2" spans="2:28" ht="60" customHeight="1" x14ac:dyDescent="0.2"/>
    <row r="3" spans="2:28" ht="57.75" customHeight="1" x14ac:dyDescent="0.2"/>
    <row r="4" spans="2:28" ht="45.75" customHeight="1" x14ac:dyDescent="0.2"/>
    <row r="5" spans="2:28" ht="36.75" customHeight="1" x14ac:dyDescent="0.2"/>
    <row r="6" spans="2:28" ht="36" customHeight="1" x14ac:dyDescent="0.2"/>
    <row r="7" spans="2:28" ht="33" customHeight="1" x14ac:dyDescent="0.2"/>
    <row r="8" spans="2:28" ht="33.75" customHeight="1" x14ac:dyDescent="0.2"/>
    <row r="9" spans="2:28" ht="35.25" customHeight="1" x14ac:dyDescent="0.2"/>
    <row r="10" spans="2:28" ht="37.5" customHeight="1" x14ac:dyDescent="0.2"/>
    <row r="11" spans="2:28" ht="50.25" customHeight="1" x14ac:dyDescent="0.2">
      <c r="B11" s="6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1"/>
    </row>
    <row r="12" spans="2:28" ht="3" customHeight="1" x14ac:dyDescent="0.2">
      <c r="B12" s="73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1"/>
    </row>
    <row r="13" spans="2:28" ht="19.5" customHeight="1" x14ac:dyDescent="0.2">
      <c r="B13" s="73" t="s">
        <v>0</v>
      </c>
      <c r="C13" s="72" t="s">
        <v>23</v>
      </c>
      <c r="D13" s="72" t="s">
        <v>22</v>
      </c>
      <c r="E13" s="72" t="s">
        <v>21</v>
      </c>
      <c r="F13" s="72" t="s">
        <v>20</v>
      </c>
      <c r="G13" s="72" t="s">
        <v>19</v>
      </c>
      <c r="H13" s="72" t="s">
        <v>4</v>
      </c>
      <c r="I13" s="72" t="s">
        <v>18</v>
      </c>
      <c r="J13" s="72" t="s">
        <v>17</v>
      </c>
      <c r="K13" s="72" t="s">
        <v>16</v>
      </c>
      <c r="L13" s="72" t="s">
        <v>15</v>
      </c>
      <c r="M13" s="72" t="s">
        <v>2</v>
      </c>
      <c r="N13" s="72" t="s">
        <v>6</v>
      </c>
      <c r="O13" s="72" t="s">
        <v>7</v>
      </c>
      <c r="P13" s="72" t="s">
        <v>8</v>
      </c>
      <c r="Q13" s="72" t="s">
        <v>9</v>
      </c>
      <c r="R13" s="72" t="s">
        <v>10</v>
      </c>
      <c r="S13" s="72" t="s">
        <v>11</v>
      </c>
      <c r="T13" s="72" t="s">
        <v>12</v>
      </c>
      <c r="U13" s="72" t="s">
        <v>3</v>
      </c>
      <c r="V13" s="72" t="s">
        <v>24</v>
      </c>
      <c r="W13" s="72" t="s">
        <v>13</v>
      </c>
      <c r="X13" s="72" t="s">
        <v>14</v>
      </c>
      <c r="Y13" s="72" t="s">
        <v>5</v>
      </c>
      <c r="Z13" s="72" t="s">
        <v>1</v>
      </c>
      <c r="AA13" s="71"/>
    </row>
    <row r="14" spans="2:28" x14ac:dyDescent="0.2">
      <c r="B14" s="146" t="s">
        <v>40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</row>
    <row r="16" spans="2:28" x14ac:dyDescent="0.2">
      <c r="B16" s="148" t="s">
        <v>366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</row>
    <row r="17" spans="1:34" ht="28.5" customHeight="1" x14ac:dyDescent="0.2">
      <c r="B17" s="164" t="s">
        <v>41</v>
      </c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49" t="s">
        <v>42</v>
      </c>
      <c r="O17" s="149"/>
      <c r="P17" s="149"/>
      <c r="Q17" s="149" t="s">
        <v>43</v>
      </c>
      <c r="R17" s="149"/>
      <c r="S17" s="149"/>
      <c r="T17" s="149" t="s">
        <v>44</v>
      </c>
      <c r="U17" s="149"/>
      <c r="V17" s="149"/>
      <c r="W17" s="149"/>
      <c r="X17" s="149"/>
      <c r="Y17" s="149"/>
      <c r="Z17" s="149"/>
      <c r="AA17" s="149"/>
      <c r="AC17" s="75" t="s">
        <v>399</v>
      </c>
      <c r="AD17" s="75" t="s">
        <v>400</v>
      </c>
      <c r="AE17" s="75" t="s">
        <v>395</v>
      </c>
      <c r="AF17" s="75" t="s">
        <v>396</v>
      </c>
      <c r="AG17" s="75" t="s">
        <v>397</v>
      </c>
      <c r="AH17" s="75" t="s">
        <v>398</v>
      </c>
    </row>
    <row r="18" spans="1:34" ht="30" customHeight="1" x14ac:dyDescent="0.2">
      <c r="A18" s="74" t="str">
        <f>B18</f>
        <v>Afghanistan</v>
      </c>
      <c r="B18" s="153" t="s">
        <v>45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5"/>
      <c r="N18" s="150" t="s">
        <v>46</v>
      </c>
      <c r="O18" s="151"/>
      <c r="P18" s="152"/>
      <c r="Q18" s="156" t="s">
        <v>47</v>
      </c>
      <c r="R18" s="151"/>
      <c r="S18" s="152"/>
      <c r="T18" s="153"/>
      <c r="U18" s="154"/>
      <c r="V18" s="154"/>
      <c r="W18" s="154"/>
      <c r="X18" s="154"/>
      <c r="Y18" s="154"/>
      <c r="Z18" s="154"/>
      <c r="AA18" s="155"/>
      <c r="AC18" s="75" t="str">
        <f t="shared" ref="AC18:AC81" si="0">IFERROR(VLOOKUP(AG18,Time_reverse,2,FALSE),"no standard time zone")</f>
        <v>no standard time zone</v>
      </c>
      <c r="AD18" s="75" t="str">
        <f t="shared" ref="AD18:AD81" si="1">IF(AH18="n/a","n/a",IFERROR(VLOOKUP(AH18,Time_reverse,2,FALSE),"no standard time zone"))</f>
        <v>n/a</v>
      </c>
      <c r="AE18" s="75">
        <f>VALUE(MID(N18,2,2))+VALUE(MID(N18,5,2)/60)</f>
        <v>4.5</v>
      </c>
      <c r="AF18" s="75" t="str">
        <f>IFERROR((MID(Q18,2,2))+VALUE(MID(Q18,5,2)/60)*IF(MID(Q18,1,1)="−",-1,1),"n/a")</f>
        <v>n/a</v>
      </c>
      <c r="AG18" s="75">
        <f>IF(MID(N18,1,1)="−",AE18*IF(MID(N18,1,1)="−",-1,1),AE18)</f>
        <v>4.5</v>
      </c>
      <c r="AH18" s="75" t="str">
        <f>IF(MID(Q18,1,1)="−",AF18*IF(MID(Q18,1,1)="−",-1,1),AF18)</f>
        <v>n/a</v>
      </c>
    </row>
    <row r="19" spans="1:34" ht="30" customHeight="1" x14ac:dyDescent="0.2">
      <c r="A19" s="74" t="str">
        <f t="shared" ref="A19:A82" si="2">B19</f>
        <v>Aland Islands (Finland)</v>
      </c>
      <c r="B19" s="157" t="s">
        <v>48</v>
      </c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9"/>
      <c r="N19" s="163" t="s">
        <v>49</v>
      </c>
      <c r="O19" s="161"/>
      <c r="P19" s="162"/>
      <c r="Q19" s="160" t="s">
        <v>50</v>
      </c>
      <c r="R19" s="161"/>
      <c r="S19" s="162"/>
      <c r="T19" s="157" t="s">
        <v>367</v>
      </c>
      <c r="U19" s="158"/>
      <c r="V19" s="158"/>
      <c r="W19" s="158"/>
      <c r="X19" s="158"/>
      <c r="Y19" s="158"/>
      <c r="Z19" s="158"/>
      <c r="AA19" s="159"/>
      <c r="AC19" s="75" t="str">
        <f t="shared" si="0"/>
        <v>B</v>
      </c>
      <c r="AD19" s="75" t="str">
        <f t="shared" si="1"/>
        <v>C</v>
      </c>
      <c r="AE19" s="75">
        <f t="shared" ref="AE19:AE82" si="3">VALUE(MID(N19,2,2))+VALUE(MID(N19,5,2)/60)</f>
        <v>2</v>
      </c>
      <c r="AF19" s="75">
        <f t="shared" ref="AF19:AF82" si="4">IFERROR((MID(Q19,2,2))+VALUE(MID(Q19,5,2)/60)*IF(MID(Q19,1,1)="−",-1,1),"n/a")</f>
        <v>3</v>
      </c>
      <c r="AG19" s="75">
        <f t="shared" ref="AG19:AG82" si="5">IF(MID(N19,1,1)="−",AE19*IF(MID(N19,1,1)="−",-1,1),AE19)</f>
        <v>2</v>
      </c>
      <c r="AH19" s="75">
        <f t="shared" ref="AH19:AH82" si="6">IF(MID(Q19,1,1)="−",AF19*IF(MID(Q19,1,1)="−",-1,1),AF19)</f>
        <v>3</v>
      </c>
    </row>
    <row r="20" spans="1:34" ht="30" customHeight="1" x14ac:dyDescent="0.2">
      <c r="A20" s="74" t="str">
        <f t="shared" si="2"/>
        <v>Albania</v>
      </c>
      <c r="B20" s="153" t="s">
        <v>51</v>
      </c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5"/>
      <c r="N20" s="156" t="s">
        <v>52</v>
      </c>
      <c r="O20" s="151"/>
      <c r="P20" s="152"/>
      <c r="Q20" s="156" t="s">
        <v>49</v>
      </c>
      <c r="R20" s="151"/>
      <c r="S20" s="152"/>
      <c r="T20" s="153" t="s">
        <v>367</v>
      </c>
      <c r="U20" s="154"/>
      <c r="V20" s="154"/>
      <c r="W20" s="154"/>
      <c r="X20" s="154"/>
      <c r="Y20" s="154"/>
      <c r="Z20" s="154"/>
      <c r="AA20" s="155"/>
      <c r="AC20" s="75" t="str">
        <f t="shared" si="0"/>
        <v>A</v>
      </c>
      <c r="AD20" s="75" t="str">
        <f t="shared" si="1"/>
        <v>B</v>
      </c>
      <c r="AE20" s="75">
        <f t="shared" si="3"/>
        <v>1</v>
      </c>
      <c r="AF20" s="75">
        <f t="shared" si="4"/>
        <v>2</v>
      </c>
      <c r="AG20" s="75">
        <f t="shared" si="5"/>
        <v>1</v>
      </c>
      <c r="AH20" s="75">
        <f t="shared" si="6"/>
        <v>2</v>
      </c>
    </row>
    <row r="21" spans="1:34" ht="30" customHeight="1" x14ac:dyDescent="0.2">
      <c r="A21" s="74" t="str">
        <f t="shared" si="2"/>
        <v>Algeria</v>
      </c>
      <c r="B21" s="157" t="s">
        <v>53</v>
      </c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9"/>
      <c r="N21" s="160" t="s">
        <v>52</v>
      </c>
      <c r="O21" s="161"/>
      <c r="P21" s="162"/>
      <c r="Q21" s="160" t="s">
        <v>47</v>
      </c>
      <c r="R21" s="161"/>
      <c r="S21" s="162"/>
      <c r="T21" s="157"/>
      <c r="U21" s="158"/>
      <c r="V21" s="158"/>
      <c r="W21" s="158"/>
      <c r="X21" s="158"/>
      <c r="Y21" s="158"/>
      <c r="Z21" s="158"/>
      <c r="AA21" s="159"/>
      <c r="AC21" s="75" t="str">
        <f t="shared" si="0"/>
        <v>A</v>
      </c>
      <c r="AD21" s="75" t="str">
        <f t="shared" si="1"/>
        <v>n/a</v>
      </c>
      <c r="AE21" s="75">
        <f t="shared" si="3"/>
        <v>1</v>
      </c>
      <c r="AF21" s="75" t="str">
        <f t="shared" si="4"/>
        <v>n/a</v>
      </c>
      <c r="AG21" s="75">
        <f t="shared" si="5"/>
        <v>1</v>
      </c>
      <c r="AH21" s="75" t="str">
        <f t="shared" si="6"/>
        <v>n/a</v>
      </c>
    </row>
    <row r="22" spans="1:34" ht="30" customHeight="1" x14ac:dyDescent="0.2">
      <c r="A22" s="74" t="str">
        <f t="shared" si="2"/>
        <v>American Samoa (USA)</v>
      </c>
      <c r="B22" s="153" t="s">
        <v>54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5"/>
      <c r="N22" s="156" t="s">
        <v>55</v>
      </c>
      <c r="O22" s="151"/>
      <c r="P22" s="152"/>
      <c r="Q22" s="156" t="s">
        <v>47</v>
      </c>
      <c r="R22" s="151"/>
      <c r="S22" s="152"/>
      <c r="T22" s="153"/>
      <c r="U22" s="154"/>
      <c r="V22" s="154"/>
      <c r="W22" s="154"/>
      <c r="X22" s="154"/>
      <c r="Y22" s="154"/>
      <c r="Z22" s="154"/>
      <c r="AA22" s="155"/>
      <c r="AC22" s="75" t="str">
        <f t="shared" si="0"/>
        <v>W</v>
      </c>
      <c r="AD22" s="75" t="str">
        <f t="shared" si="1"/>
        <v>n/a</v>
      </c>
      <c r="AE22" s="75">
        <f t="shared" si="3"/>
        <v>11</v>
      </c>
      <c r="AF22" s="75" t="str">
        <f t="shared" si="4"/>
        <v>n/a</v>
      </c>
      <c r="AG22" s="75">
        <f t="shared" si="5"/>
        <v>-11</v>
      </c>
      <c r="AH22" s="75" t="str">
        <f t="shared" si="6"/>
        <v>n/a</v>
      </c>
    </row>
    <row r="23" spans="1:34" ht="30" customHeight="1" x14ac:dyDescent="0.2">
      <c r="A23" s="74" t="str">
        <f t="shared" si="2"/>
        <v>Andorra</v>
      </c>
      <c r="B23" s="157" t="s">
        <v>56</v>
      </c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9"/>
      <c r="N23" s="160" t="s">
        <v>52</v>
      </c>
      <c r="O23" s="161"/>
      <c r="P23" s="162"/>
      <c r="Q23" s="160" t="s">
        <v>49</v>
      </c>
      <c r="R23" s="161"/>
      <c r="S23" s="162"/>
      <c r="T23" s="157" t="s">
        <v>367</v>
      </c>
      <c r="U23" s="158"/>
      <c r="V23" s="158"/>
      <c r="W23" s="158"/>
      <c r="X23" s="158"/>
      <c r="Y23" s="158"/>
      <c r="Z23" s="158"/>
      <c r="AA23" s="159"/>
      <c r="AC23" s="75" t="str">
        <f t="shared" si="0"/>
        <v>A</v>
      </c>
      <c r="AD23" s="75" t="str">
        <f t="shared" si="1"/>
        <v>B</v>
      </c>
      <c r="AE23" s="75">
        <f t="shared" si="3"/>
        <v>1</v>
      </c>
      <c r="AF23" s="75">
        <f t="shared" si="4"/>
        <v>2</v>
      </c>
      <c r="AG23" s="75">
        <f t="shared" si="5"/>
        <v>1</v>
      </c>
      <c r="AH23" s="75">
        <f t="shared" si="6"/>
        <v>2</v>
      </c>
    </row>
    <row r="24" spans="1:34" ht="30" customHeight="1" x14ac:dyDescent="0.2">
      <c r="A24" s="74" t="str">
        <f t="shared" si="2"/>
        <v>Angola</v>
      </c>
      <c r="B24" s="153" t="s">
        <v>57</v>
      </c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5"/>
      <c r="N24" s="156" t="s">
        <v>52</v>
      </c>
      <c r="O24" s="151"/>
      <c r="P24" s="152"/>
      <c r="Q24" s="156" t="s">
        <v>47</v>
      </c>
      <c r="R24" s="151"/>
      <c r="S24" s="152"/>
      <c r="T24" s="153"/>
      <c r="U24" s="154"/>
      <c r="V24" s="154"/>
      <c r="W24" s="154"/>
      <c r="X24" s="154"/>
      <c r="Y24" s="154"/>
      <c r="Z24" s="154"/>
      <c r="AA24" s="155"/>
      <c r="AC24" s="75" t="str">
        <f t="shared" si="0"/>
        <v>A</v>
      </c>
      <c r="AD24" s="75" t="str">
        <f t="shared" si="1"/>
        <v>n/a</v>
      </c>
      <c r="AE24" s="75">
        <f t="shared" si="3"/>
        <v>1</v>
      </c>
      <c r="AF24" s="75" t="str">
        <f t="shared" si="4"/>
        <v>n/a</v>
      </c>
      <c r="AG24" s="75">
        <f t="shared" si="5"/>
        <v>1</v>
      </c>
      <c r="AH24" s="75" t="str">
        <f t="shared" si="6"/>
        <v>n/a</v>
      </c>
    </row>
    <row r="25" spans="1:34" ht="30" customHeight="1" x14ac:dyDescent="0.2">
      <c r="A25" s="74" t="str">
        <f t="shared" si="2"/>
        <v>Anguilla (UK)</v>
      </c>
      <c r="B25" s="157" t="s">
        <v>58</v>
      </c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9"/>
      <c r="N25" s="160" t="s">
        <v>59</v>
      </c>
      <c r="O25" s="161"/>
      <c r="P25" s="162"/>
      <c r="Q25" s="160" t="s">
        <v>47</v>
      </c>
      <c r="R25" s="161"/>
      <c r="S25" s="162"/>
      <c r="T25" s="157"/>
      <c r="U25" s="158"/>
      <c r="V25" s="158"/>
      <c r="W25" s="158"/>
      <c r="X25" s="158"/>
      <c r="Y25" s="158"/>
      <c r="Z25" s="158"/>
      <c r="AA25" s="159"/>
      <c r="AC25" s="75" t="str">
        <f t="shared" si="0"/>
        <v>Q</v>
      </c>
      <c r="AD25" s="75" t="str">
        <f t="shared" si="1"/>
        <v>n/a</v>
      </c>
      <c r="AE25" s="75">
        <f t="shared" si="3"/>
        <v>4</v>
      </c>
      <c r="AF25" s="75" t="str">
        <f t="shared" si="4"/>
        <v>n/a</v>
      </c>
      <c r="AG25" s="75">
        <f t="shared" si="5"/>
        <v>-4</v>
      </c>
      <c r="AH25" s="75" t="str">
        <f t="shared" si="6"/>
        <v>n/a</v>
      </c>
    </row>
    <row r="26" spans="1:34" ht="30" customHeight="1" x14ac:dyDescent="0.2">
      <c r="A26" s="74" t="str">
        <f t="shared" si="2"/>
        <v>Antigua and Barbuda</v>
      </c>
      <c r="B26" s="153" t="s">
        <v>60</v>
      </c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5"/>
      <c r="N26" s="156" t="s">
        <v>59</v>
      </c>
      <c r="O26" s="151"/>
      <c r="P26" s="152"/>
      <c r="Q26" s="156" t="s">
        <v>47</v>
      </c>
      <c r="R26" s="151"/>
      <c r="S26" s="152"/>
      <c r="T26" s="153"/>
      <c r="U26" s="154"/>
      <c r="V26" s="154"/>
      <c r="W26" s="154"/>
      <c r="X26" s="154"/>
      <c r="Y26" s="154"/>
      <c r="Z26" s="154"/>
      <c r="AA26" s="155"/>
      <c r="AC26" s="75" t="str">
        <f t="shared" si="0"/>
        <v>Q</v>
      </c>
      <c r="AD26" s="75" t="str">
        <f t="shared" si="1"/>
        <v>n/a</v>
      </c>
      <c r="AE26" s="75">
        <f t="shared" si="3"/>
        <v>4</v>
      </c>
      <c r="AF26" s="75" t="str">
        <f t="shared" si="4"/>
        <v>n/a</v>
      </c>
      <c r="AG26" s="75">
        <f t="shared" si="5"/>
        <v>-4</v>
      </c>
      <c r="AH26" s="75" t="str">
        <f t="shared" si="6"/>
        <v>n/a</v>
      </c>
    </row>
    <row r="27" spans="1:34" ht="30" customHeight="1" x14ac:dyDescent="0.2">
      <c r="A27" s="74" t="str">
        <f t="shared" si="2"/>
        <v>Argentina</v>
      </c>
      <c r="B27" s="157" t="s">
        <v>61</v>
      </c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9"/>
      <c r="N27" s="160" t="s">
        <v>62</v>
      </c>
      <c r="O27" s="161"/>
      <c r="P27" s="162"/>
      <c r="Q27" s="160" t="s">
        <v>47</v>
      </c>
      <c r="R27" s="161"/>
      <c r="S27" s="162"/>
      <c r="T27" s="157"/>
      <c r="U27" s="158"/>
      <c r="V27" s="158"/>
      <c r="W27" s="158"/>
      <c r="X27" s="158"/>
      <c r="Y27" s="158"/>
      <c r="Z27" s="158"/>
      <c r="AA27" s="159"/>
      <c r="AC27" s="75" t="str">
        <f t="shared" si="0"/>
        <v>P</v>
      </c>
      <c r="AD27" s="75" t="str">
        <f t="shared" si="1"/>
        <v>n/a</v>
      </c>
      <c r="AE27" s="75">
        <f t="shared" si="3"/>
        <v>3</v>
      </c>
      <c r="AF27" s="75" t="str">
        <f t="shared" si="4"/>
        <v>n/a</v>
      </c>
      <c r="AG27" s="75">
        <f t="shared" si="5"/>
        <v>-3</v>
      </c>
      <c r="AH27" s="75" t="str">
        <f t="shared" si="6"/>
        <v>n/a</v>
      </c>
    </row>
    <row r="28" spans="1:34" ht="30" customHeight="1" x14ac:dyDescent="0.2">
      <c r="A28" s="74" t="str">
        <f t="shared" si="2"/>
        <v>Armenia</v>
      </c>
      <c r="B28" s="153" t="s">
        <v>63</v>
      </c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5"/>
      <c r="N28" s="156" t="s">
        <v>64</v>
      </c>
      <c r="O28" s="151"/>
      <c r="P28" s="152"/>
      <c r="Q28" s="156" t="s">
        <v>47</v>
      </c>
      <c r="R28" s="151"/>
      <c r="S28" s="152"/>
      <c r="T28" s="153"/>
      <c r="U28" s="154"/>
      <c r="V28" s="154"/>
      <c r="W28" s="154"/>
      <c r="X28" s="154"/>
      <c r="Y28" s="154"/>
      <c r="Z28" s="154"/>
      <c r="AA28" s="155"/>
      <c r="AC28" s="75" t="str">
        <f t="shared" si="0"/>
        <v>D</v>
      </c>
      <c r="AD28" s="75" t="str">
        <f t="shared" si="1"/>
        <v>n/a</v>
      </c>
      <c r="AE28" s="75">
        <f t="shared" si="3"/>
        <v>4</v>
      </c>
      <c r="AF28" s="75" t="str">
        <f t="shared" si="4"/>
        <v>n/a</v>
      </c>
      <c r="AG28" s="75">
        <f t="shared" si="5"/>
        <v>4</v>
      </c>
      <c r="AH28" s="75" t="str">
        <f t="shared" si="6"/>
        <v>n/a</v>
      </c>
    </row>
    <row r="29" spans="1:34" ht="30" customHeight="1" x14ac:dyDescent="0.2">
      <c r="A29" s="74" t="str">
        <f t="shared" si="2"/>
        <v>Aruba (Netherlands)</v>
      </c>
      <c r="B29" s="157" t="s">
        <v>65</v>
      </c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9"/>
      <c r="N29" s="160" t="s">
        <v>59</v>
      </c>
      <c r="O29" s="161"/>
      <c r="P29" s="162"/>
      <c r="Q29" s="160" t="s">
        <v>47</v>
      </c>
      <c r="R29" s="161"/>
      <c r="S29" s="162"/>
      <c r="T29" s="157"/>
      <c r="U29" s="158"/>
      <c r="V29" s="158"/>
      <c r="W29" s="158"/>
      <c r="X29" s="158"/>
      <c r="Y29" s="158"/>
      <c r="Z29" s="158"/>
      <c r="AA29" s="159"/>
      <c r="AC29" s="75" t="str">
        <f t="shared" si="0"/>
        <v>Q</v>
      </c>
      <c r="AD29" s="75" t="str">
        <f t="shared" si="1"/>
        <v>n/a</v>
      </c>
      <c r="AE29" s="75">
        <f t="shared" si="3"/>
        <v>4</v>
      </c>
      <c r="AF29" s="75" t="str">
        <f t="shared" si="4"/>
        <v>n/a</v>
      </c>
      <c r="AG29" s="75">
        <f t="shared" si="5"/>
        <v>-4</v>
      </c>
      <c r="AH29" s="75" t="str">
        <f t="shared" si="6"/>
        <v>n/a</v>
      </c>
    </row>
    <row r="30" spans="1:34" ht="30" customHeight="1" x14ac:dyDescent="0.2">
      <c r="A30" s="74" t="str">
        <f t="shared" si="2"/>
        <v>Ascension Island (UK)</v>
      </c>
      <c r="B30" s="153" t="s">
        <v>66</v>
      </c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5"/>
      <c r="N30" s="156" t="s">
        <v>67</v>
      </c>
      <c r="O30" s="151"/>
      <c r="P30" s="152"/>
      <c r="Q30" s="156" t="s">
        <v>47</v>
      </c>
      <c r="R30" s="151"/>
      <c r="S30" s="152"/>
      <c r="T30" s="153"/>
      <c r="U30" s="154"/>
      <c r="V30" s="154"/>
      <c r="W30" s="154"/>
      <c r="X30" s="154"/>
      <c r="Y30" s="154"/>
      <c r="Z30" s="154"/>
      <c r="AA30" s="155"/>
      <c r="AC30" s="75" t="str">
        <f t="shared" si="0"/>
        <v>Z</v>
      </c>
      <c r="AD30" s="75" t="str">
        <f t="shared" si="1"/>
        <v>n/a</v>
      </c>
      <c r="AE30" s="75">
        <f t="shared" si="3"/>
        <v>0</v>
      </c>
      <c r="AF30" s="75" t="str">
        <f t="shared" si="4"/>
        <v>n/a</v>
      </c>
      <c r="AG30" s="75">
        <f t="shared" si="5"/>
        <v>0</v>
      </c>
      <c r="AH30" s="75" t="str">
        <f t="shared" si="6"/>
        <v>n/a</v>
      </c>
    </row>
    <row r="31" spans="1:34" ht="30" customHeight="1" x14ac:dyDescent="0.2">
      <c r="A31" s="74" t="str">
        <f t="shared" si="2"/>
        <v>Australia, Western Australia (WA)</v>
      </c>
      <c r="B31" s="157" t="s">
        <v>68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9"/>
      <c r="N31" s="160" t="s">
        <v>69</v>
      </c>
      <c r="O31" s="161"/>
      <c r="P31" s="162"/>
      <c r="Q31" s="160" t="s">
        <v>47</v>
      </c>
      <c r="R31" s="161"/>
      <c r="S31" s="162"/>
      <c r="T31" s="157"/>
      <c r="U31" s="158"/>
      <c r="V31" s="158"/>
      <c r="W31" s="158"/>
      <c r="X31" s="158"/>
      <c r="Y31" s="158"/>
      <c r="Z31" s="158"/>
      <c r="AA31" s="159"/>
      <c r="AC31" s="75" t="str">
        <f t="shared" si="0"/>
        <v>H</v>
      </c>
      <c r="AD31" s="75" t="str">
        <f t="shared" si="1"/>
        <v>n/a</v>
      </c>
      <c r="AE31" s="75">
        <f t="shared" si="3"/>
        <v>8</v>
      </c>
      <c r="AF31" s="75" t="str">
        <f t="shared" si="4"/>
        <v>n/a</v>
      </c>
      <c r="AG31" s="75">
        <f t="shared" si="5"/>
        <v>8</v>
      </c>
      <c r="AH31" s="75" t="str">
        <f t="shared" si="6"/>
        <v>n/a</v>
      </c>
    </row>
    <row r="32" spans="1:34" ht="30" customHeight="1" x14ac:dyDescent="0.2">
      <c r="A32" s="74" t="str">
        <f t="shared" si="2"/>
        <v>Australia, South Australia (SA)</v>
      </c>
      <c r="B32" s="153" t="s">
        <v>70</v>
      </c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5"/>
      <c r="N32" s="156" t="s">
        <v>71</v>
      </c>
      <c r="O32" s="151"/>
      <c r="P32" s="152"/>
      <c r="Q32" s="156" t="s">
        <v>72</v>
      </c>
      <c r="R32" s="151"/>
      <c r="S32" s="152"/>
      <c r="T32" s="153" t="s">
        <v>392</v>
      </c>
      <c r="U32" s="154"/>
      <c r="V32" s="154"/>
      <c r="W32" s="154"/>
      <c r="X32" s="154"/>
      <c r="Y32" s="154"/>
      <c r="Z32" s="154"/>
      <c r="AA32" s="155"/>
      <c r="AC32" s="75" t="str">
        <f t="shared" si="0"/>
        <v>no standard time zone</v>
      </c>
      <c r="AD32" s="75" t="str">
        <f t="shared" si="1"/>
        <v>no standard time zone</v>
      </c>
      <c r="AE32" s="75">
        <f t="shared" si="3"/>
        <v>9.5</v>
      </c>
      <c r="AF32" s="75">
        <f t="shared" si="4"/>
        <v>10.5</v>
      </c>
      <c r="AG32" s="75">
        <f t="shared" si="5"/>
        <v>9.5</v>
      </c>
      <c r="AH32" s="75">
        <f t="shared" si="6"/>
        <v>10.5</v>
      </c>
    </row>
    <row r="33" spans="1:34" ht="30" customHeight="1" x14ac:dyDescent="0.2">
      <c r="A33" s="74" t="str">
        <f t="shared" si="2"/>
        <v>Australia, Northern Territory (NT)</v>
      </c>
      <c r="B33" s="157" t="s">
        <v>73</v>
      </c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9"/>
      <c r="N33" s="160" t="s">
        <v>71</v>
      </c>
      <c r="O33" s="161"/>
      <c r="P33" s="162"/>
      <c r="Q33" s="160" t="s">
        <v>47</v>
      </c>
      <c r="R33" s="161"/>
      <c r="S33" s="162"/>
      <c r="T33" s="157"/>
      <c r="U33" s="158"/>
      <c r="V33" s="158"/>
      <c r="W33" s="158"/>
      <c r="X33" s="158"/>
      <c r="Y33" s="158"/>
      <c r="Z33" s="158"/>
      <c r="AA33" s="159"/>
      <c r="AC33" s="75" t="str">
        <f t="shared" si="0"/>
        <v>no standard time zone</v>
      </c>
      <c r="AD33" s="75" t="str">
        <f t="shared" si="1"/>
        <v>n/a</v>
      </c>
      <c r="AE33" s="75">
        <f t="shared" si="3"/>
        <v>9.5</v>
      </c>
      <c r="AF33" s="75" t="str">
        <f t="shared" si="4"/>
        <v>n/a</v>
      </c>
      <c r="AG33" s="75">
        <f t="shared" si="5"/>
        <v>9.5</v>
      </c>
      <c r="AH33" s="75" t="str">
        <f t="shared" si="6"/>
        <v>n/a</v>
      </c>
    </row>
    <row r="34" spans="1:34" ht="30" customHeight="1" x14ac:dyDescent="0.2">
      <c r="A34" s="74" t="str">
        <f t="shared" si="2"/>
        <v>Australia, New South Wales (NSW), Tasmania (TAS), Victoria (VIC), Australian Capital Territory (ACT) with Canberra capital city</v>
      </c>
      <c r="B34" s="153" t="s">
        <v>74</v>
      </c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5"/>
      <c r="N34" s="156" t="s">
        <v>75</v>
      </c>
      <c r="O34" s="151"/>
      <c r="P34" s="152"/>
      <c r="Q34" s="156" t="s">
        <v>76</v>
      </c>
      <c r="R34" s="151"/>
      <c r="S34" s="152"/>
      <c r="T34" s="153" t="s">
        <v>392</v>
      </c>
      <c r="U34" s="154"/>
      <c r="V34" s="154"/>
      <c r="W34" s="154"/>
      <c r="X34" s="154"/>
      <c r="Y34" s="154"/>
      <c r="Z34" s="154"/>
      <c r="AA34" s="155"/>
      <c r="AC34" s="75" t="str">
        <f t="shared" si="0"/>
        <v>K</v>
      </c>
      <c r="AD34" s="75" t="str">
        <f t="shared" si="1"/>
        <v>L</v>
      </c>
      <c r="AE34" s="75">
        <f t="shared" si="3"/>
        <v>10</v>
      </c>
      <c r="AF34" s="75">
        <f t="shared" si="4"/>
        <v>11</v>
      </c>
      <c r="AG34" s="75">
        <f t="shared" si="5"/>
        <v>10</v>
      </c>
      <c r="AH34" s="75">
        <f t="shared" si="6"/>
        <v>11</v>
      </c>
    </row>
    <row r="35" spans="1:34" ht="30" customHeight="1" x14ac:dyDescent="0.2">
      <c r="A35" s="74" t="str">
        <f t="shared" si="2"/>
        <v>Australia, Queensland (QLD)</v>
      </c>
      <c r="B35" s="157" t="s">
        <v>77</v>
      </c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9"/>
      <c r="N35" s="160" t="s">
        <v>75</v>
      </c>
      <c r="O35" s="161"/>
      <c r="P35" s="162"/>
      <c r="Q35" s="160" t="s">
        <v>47</v>
      </c>
      <c r="R35" s="161"/>
      <c r="S35" s="162"/>
      <c r="T35" s="157"/>
      <c r="U35" s="158"/>
      <c r="V35" s="158"/>
      <c r="W35" s="158"/>
      <c r="X35" s="158"/>
      <c r="Y35" s="158"/>
      <c r="Z35" s="158"/>
      <c r="AA35" s="159"/>
      <c r="AC35" s="75" t="str">
        <f t="shared" si="0"/>
        <v>K</v>
      </c>
      <c r="AD35" s="75" t="str">
        <f t="shared" si="1"/>
        <v>n/a</v>
      </c>
      <c r="AE35" s="75">
        <f t="shared" si="3"/>
        <v>10</v>
      </c>
      <c r="AF35" s="75" t="str">
        <f t="shared" si="4"/>
        <v>n/a</v>
      </c>
      <c r="AG35" s="75">
        <f t="shared" si="5"/>
        <v>10</v>
      </c>
      <c r="AH35" s="75" t="str">
        <f t="shared" si="6"/>
        <v>n/a</v>
      </c>
    </row>
    <row r="36" spans="1:34" ht="30" customHeight="1" x14ac:dyDescent="0.2">
      <c r="A36" s="74" t="str">
        <f t="shared" si="2"/>
        <v>Australia, Lord Howe Island (New South Wales)</v>
      </c>
      <c r="B36" s="153" t="s">
        <v>78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5"/>
      <c r="N36" s="156" t="s">
        <v>72</v>
      </c>
      <c r="O36" s="151"/>
      <c r="P36" s="152"/>
      <c r="Q36" s="156" t="s">
        <v>76</v>
      </c>
      <c r="R36" s="151"/>
      <c r="S36" s="152"/>
      <c r="T36" s="153" t="s">
        <v>391</v>
      </c>
      <c r="U36" s="154"/>
      <c r="V36" s="154"/>
      <c r="W36" s="154"/>
      <c r="X36" s="154"/>
      <c r="Y36" s="154"/>
      <c r="Z36" s="154"/>
      <c r="AA36" s="155"/>
      <c r="AC36" s="75" t="str">
        <f t="shared" si="0"/>
        <v>no standard time zone</v>
      </c>
      <c r="AD36" s="75" t="str">
        <f t="shared" si="1"/>
        <v>L</v>
      </c>
      <c r="AE36" s="75">
        <f t="shared" si="3"/>
        <v>10.5</v>
      </c>
      <c r="AF36" s="75">
        <f t="shared" si="4"/>
        <v>11</v>
      </c>
      <c r="AG36" s="75">
        <f t="shared" si="5"/>
        <v>10.5</v>
      </c>
      <c r="AH36" s="75">
        <f t="shared" si="6"/>
        <v>11</v>
      </c>
    </row>
    <row r="37" spans="1:34" ht="30" customHeight="1" x14ac:dyDescent="0.2">
      <c r="A37" s="74" t="str">
        <f t="shared" si="2"/>
        <v>Australia, Macquarie Island (Tasmania)</v>
      </c>
      <c r="B37" s="157" t="s">
        <v>79</v>
      </c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9"/>
      <c r="N37" s="160" t="s">
        <v>76</v>
      </c>
      <c r="O37" s="161"/>
      <c r="P37" s="162"/>
      <c r="Q37" s="160" t="s">
        <v>47</v>
      </c>
      <c r="R37" s="161"/>
      <c r="S37" s="162"/>
      <c r="T37" s="157"/>
      <c r="U37" s="158"/>
      <c r="V37" s="158"/>
      <c r="W37" s="158"/>
      <c r="X37" s="158"/>
      <c r="Y37" s="158"/>
      <c r="Z37" s="158"/>
      <c r="AA37" s="159"/>
      <c r="AC37" s="75" t="str">
        <f t="shared" si="0"/>
        <v>L</v>
      </c>
      <c r="AD37" s="75" t="str">
        <f t="shared" si="1"/>
        <v>n/a</v>
      </c>
      <c r="AE37" s="75">
        <f t="shared" si="3"/>
        <v>11</v>
      </c>
      <c r="AF37" s="75" t="str">
        <f t="shared" si="4"/>
        <v>n/a</v>
      </c>
      <c r="AG37" s="75">
        <f t="shared" si="5"/>
        <v>11</v>
      </c>
      <c r="AH37" s="75" t="str">
        <f t="shared" si="6"/>
        <v>n/a</v>
      </c>
    </row>
    <row r="38" spans="1:34" ht="30" customHeight="1" x14ac:dyDescent="0.2">
      <c r="A38" s="74" t="str">
        <f t="shared" si="2"/>
        <v>Austria</v>
      </c>
      <c r="B38" s="153" t="s">
        <v>80</v>
      </c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5"/>
      <c r="N38" s="156" t="s">
        <v>52</v>
      </c>
      <c r="O38" s="151"/>
      <c r="P38" s="152"/>
      <c r="Q38" s="156" t="s">
        <v>49</v>
      </c>
      <c r="R38" s="151"/>
      <c r="S38" s="152"/>
      <c r="T38" s="153" t="s">
        <v>367</v>
      </c>
      <c r="U38" s="154"/>
      <c r="V38" s="154"/>
      <c r="W38" s="154"/>
      <c r="X38" s="154"/>
      <c r="Y38" s="154"/>
      <c r="Z38" s="154"/>
      <c r="AA38" s="155"/>
      <c r="AC38" s="75" t="str">
        <f t="shared" si="0"/>
        <v>A</v>
      </c>
      <c r="AD38" s="75" t="str">
        <f t="shared" si="1"/>
        <v>B</v>
      </c>
      <c r="AE38" s="75">
        <f t="shared" si="3"/>
        <v>1</v>
      </c>
      <c r="AF38" s="75">
        <f t="shared" si="4"/>
        <v>2</v>
      </c>
      <c r="AG38" s="75">
        <f t="shared" si="5"/>
        <v>1</v>
      </c>
      <c r="AH38" s="75">
        <f t="shared" si="6"/>
        <v>2</v>
      </c>
    </row>
    <row r="39" spans="1:34" ht="30" customHeight="1" x14ac:dyDescent="0.2">
      <c r="A39" s="74" t="str">
        <f t="shared" si="2"/>
        <v>Azerbaijan</v>
      </c>
      <c r="B39" s="157" t="s">
        <v>81</v>
      </c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9"/>
      <c r="N39" s="160" t="s">
        <v>64</v>
      </c>
      <c r="O39" s="161"/>
      <c r="P39" s="162"/>
      <c r="Q39" s="160" t="s">
        <v>47</v>
      </c>
      <c r="R39" s="161"/>
      <c r="S39" s="162"/>
      <c r="T39" s="157"/>
      <c r="U39" s="158"/>
      <c r="V39" s="158"/>
      <c r="W39" s="158"/>
      <c r="X39" s="158"/>
      <c r="Y39" s="158"/>
      <c r="Z39" s="158"/>
      <c r="AA39" s="159"/>
      <c r="AC39" s="75" t="str">
        <f t="shared" si="0"/>
        <v>D</v>
      </c>
      <c r="AD39" s="75" t="str">
        <f t="shared" si="1"/>
        <v>n/a</v>
      </c>
      <c r="AE39" s="75">
        <f t="shared" si="3"/>
        <v>4</v>
      </c>
      <c r="AF39" s="75" t="str">
        <f t="shared" si="4"/>
        <v>n/a</v>
      </c>
      <c r="AG39" s="75">
        <f t="shared" si="5"/>
        <v>4</v>
      </c>
      <c r="AH39" s="75" t="str">
        <f t="shared" si="6"/>
        <v>n/a</v>
      </c>
    </row>
    <row r="40" spans="1:34" ht="30" customHeight="1" x14ac:dyDescent="0.2">
      <c r="A40" s="74" t="str">
        <f t="shared" si="2"/>
        <v>Bahamas</v>
      </c>
      <c r="B40" s="153" t="s">
        <v>82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5"/>
      <c r="N40" s="156" t="s">
        <v>83</v>
      </c>
      <c r="O40" s="151"/>
      <c r="P40" s="152"/>
      <c r="Q40" s="156" t="s">
        <v>59</v>
      </c>
      <c r="R40" s="151"/>
      <c r="S40" s="152"/>
      <c r="T40" s="153" t="s">
        <v>373</v>
      </c>
      <c r="U40" s="154"/>
      <c r="V40" s="154"/>
      <c r="W40" s="154"/>
      <c r="X40" s="154"/>
      <c r="Y40" s="154"/>
      <c r="Z40" s="154"/>
      <c r="AA40" s="155"/>
      <c r="AC40" s="75" t="str">
        <f t="shared" si="0"/>
        <v>R</v>
      </c>
      <c r="AD40" s="75" t="str">
        <f t="shared" si="1"/>
        <v>Q</v>
      </c>
      <c r="AE40" s="75">
        <f t="shared" si="3"/>
        <v>5</v>
      </c>
      <c r="AF40" s="75">
        <f t="shared" si="4"/>
        <v>4</v>
      </c>
      <c r="AG40" s="75">
        <f t="shared" si="5"/>
        <v>-5</v>
      </c>
      <c r="AH40" s="75">
        <f t="shared" si="6"/>
        <v>-4</v>
      </c>
    </row>
    <row r="41" spans="1:34" ht="30" customHeight="1" x14ac:dyDescent="0.2">
      <c r="A41" s="74" t="str">
        <f t="shared" si="2"/>
        <v>Bahrain</v>
      </c>
      <c r="B41" s="157" t="s">
        <v>84</v>
      </c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9"/>
      <c r="N41" s="160" t="s">
        <v>50</v>
      </c>
      <c r="O41" s="161"/>
      <c r="P41" s="162"/>
      <c r="Q41" s="160" t="s">
        <v>47</v>
      </c>
      <c r="R41" s="161"/>
      <c r="S41" s="162"/>
      <c r="T41" s="157"/>
      <c r="U41" s="158"/>
      <c r="V41" s="158"/>
      <c r="W41" s="158"/>
      <c r="X41" s="158"/>
      <c r="Y41" s="158"/>
      <c r="Z41" s="158"/>
      <c r="AA41" s="159"/>
      <c r="AC41" s="75" t="str">
        <f t="shared" si="0"/>
        <v>C</v>
      </c>
      <c r="AD41" s="75" t="str">
        <f t="shared" si="1"/>
        <v>n/a</v>
      </c>
      <c r="AE41" s="75">
        <f t="shared" si="3"/>
        <v>3</v>
      </c>
      <c r="AF41" s="75" t="str">
        <f t="shared" si="4"/>
        <v>n/a</v>
      </c>
      <c r="AG41" s="75">
        <f t="shared" si="5"/>
        <v>3</v>
      </c>
      <c r="AH41" s="75" t="str">
        <f t="shared" si="6"/>
        <v>n/a</v>
      </c>
    </row>
    <row r="42" spans="1:34" ht="30" customHeight="1" x14ac:dyDescent="0.2">
      <c r="A42" s="74" t="str">
        <f t="shared" si="2"/>
        <v>Bangladesh</v>
      </c>
      <c r="B42" s="153" t="s">
        <v>85</v>
      </c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5"/>
      <c r="N42" s="156" t="s">
        <v>86</v>
      </c>
      <c r="O42" s="151"/>
      <c r="P42" s="152"/>
      <c r="Q42" s="156" t="s">
        <v>47</v>
      </c>
      <c r="R42" s="151"/>
      <c r="S42" s="152"/>
      <c r="T42" s="153"/>
      <c r="U42" s="154"/>
      <c r="V42" s="154"/>
      <c r="W42" s="154"/>
      <c r="X42" s="154"/>
      <c r="Y42" s="154"/>
      <c r="Z42" s="154"/>
      <c r="AA42" s="155"/>
      <c r="AC42" s="75" t="str">
        <f t="shared" si="0"/>
        <v>F</v>
      </c>
      <c r="AD42" s="75" t="str">
        <f t="shared" si="1"/>
        <v>n/a</v>
      </c>
      <c r="AE42" s="75">
        <f t="shared" si="3"/>
        <v>6</v>
      </c>
      <c r="AF42" s="75" t="str">
        <f t="shared" si="4"/>
        <v>n/a</v>
      </c>
      <c r="AG42" s="75">
        <f t="shared" si="5"/>
        <v>6</v>
      </c>
      <c r="AH42" s="75" t="str">
        <f t="shared" si="6"/>
        <v>n/a</v>
      </c>
    </row>
    <row r="43" spans="1:34" ht="30" customHeight="1" x14ac:dyDescent="0.2">
      <c r="A43" s="74" t="str">
        <f t="shared" si="2"/>
        <v>Barbados</v>
      </c>
      <c r="B43" s="157" t="s">
        <v>87</v>
      </c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9"/>
      <c r="N43" s="160" t="s">
        <v>59</v>
      </c>
      <c r="O43" s="161"/>
      <c r="P43" s="162"/>
      <c r="Q43" s="160" t="s">
        <v>47</v>
      </c>
      <c r="R43" s="161"/>
      <c r="S43" s="162"/>
      <c r="T43" s="157"/>
      <c r="U43" s="158"/>
      <c r="V43" s="158"/>
      <c r="W43" s="158"/>
      <c r="X43" s="158"/>
      <c r="Y43" s="158"/>
      <c r="Z43" s="158"/>
      <c r="AA43" s="159"/>
      <c r="AC43" s="75" t="str">
        <f t="shared" si="0"/>
        <v>Q</v>
      </c>
      <c r="AD43" s="75" t="str">
        <f t="shared" si="1"/>
        <v>n/a</v>
      </c>
      <c r="AE43" s="75">
        <f t="shared" si="3"/>
        <v>4</v>
      </c>
      <c r="AF43" s="75" t="str">
        <f t="shared" si="4"/>
        <v>n/a</v>
      </c>
      <c r="AG43" s="75">
        <f t="shared" si="5"/>
        <v>-4</v>
      </c>
      <c r="AH43" s="75" t="str">
        <f t="shared" si="6"/>
        <v>n/a</v>
      </c>
    </row>
    <row r="44" spans="1:34" ht="30" customHeight="1" x14ac:dyDescent="0.2">
      <c r="A44" s="74" t="str">
        <f t="shared" si="2"/>
        <v>Belarus</v>
      </c>
      <c r="B44" s="153" t="s">
        <v>88</v>
      </c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5"/>
      <c r="N44" s="156" t="s">
        <v>50</v>
      </c>
      <c r="O44" s="151"/>
      <c r="P44" s="152"/>
      <c r="Q44" s="156" t="s">
        <v>47</v>
      </c>
      <c r="R44" s="151"/>
      <c r="S44" s="152"/>
      <c r="T44" s="153"/>
      <c r="U44" s="154"/>
      <c r="V44" s="154"/>
      <c r="W44" s="154"/>
      <c r="X44" s="154"/>
      <c r="Y44" s="154"/>
      <c r="Z44" s="154"/>
      <c r="AA44" s="155"/>
      <c r="AC44" s="75" t="str">
        <f t="shared" si="0"/>
        <v>C</v>
      </c>
      <c r="AD44" s="75" t="str">
        <f t="shared" si="1"/>
        <v>n/a</v>
      </c>
      <c r="AE44" s="75">
        <f t="shared" si="3"/>
        <v>3</v>
      </c>
      <c r="AF44" s="75" t="str">
        <f t="shared" si="4"/>
        <v>n/a</v>
      </c>
      <c r="AG44" s="75">
        <f t="shared" si="5"/>
        <v>3</v>
      </c>
      <c r="AH44" s="75" t="str">
        <f t="shared" si="6"/>
        <v>n/a</v>
      </c>
    </row>
    <row r="45" spans="1:34" ht="30" customHeight="1" x14ac:dyDescent="0.2">
      <c r="A45" s="74" t="str">
        <f t="shared" si="2"/>
        <v>Belgium</v>
      </c>
      <c r="B45" s="157" t="s">
        <v>89</v>
      </c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9"/>
      <c r="N45" s="160" t="s">
        <v>52</v>
      </c>
      <c r="O45" s="161"/>
      <c r="P45" s="162"/>
      <c r="Q45" s="160" t="s">
        <v>49</v>
      </c>
      <c r="R45" s="161"/>
      <c r="S45" s="162"/>
      <c r="T45" s="157" t="s">
        <v>367</v>
      </c>
      <c r="U45" s="158"/>
      <c r="V45" s="158"/>
      <c r="W45" s="158"/>
      <c r="X45" s="158"/>
      <c r="Y45" s="158"/>
      <c r="Z45" s="158"/>
      <c r="AA45" s="159"/>
      <c r="AC45" s="75" t="str">
        <f t="shared" si="0"/>
        <v>A</v>
      </c>
      <c r="AD45" s="75" t="str">
        <f t="shared" si="1"/>
        <v>B</v>
      </c>
      <c r="AE45" s="75">
        <f t="shared" si="3"/>
        <v>1</v>
      </c>
      <c r="AF45" s="75">
        <f t="shared" si="4"/>
        <v>2</v>
      </c>
      <c r="AG45" s="75">
        <f t="shared" si="5"/>
        <v>1</v>
      </c>
      <c r="AH45" s="75">
        <f t="shared" si="6"/>
        <v>2</v>
      </c>
    </row>
    <row r="46" spans="1:34" ht="30" customHeight="1" x14ac:dyDescent="0.2">
      <c r="A46" s="74" t="str">
        <f t="shared" si="2"/>
        <v>Belize</v>
      </c>
      <c r="B46" s="153" t="s">
        <v>90</v>
      </c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5"/>
      <c r="N46" s="156" t="s">
        <v>91</v>
      </c>
      <c r="O46" s="151"/>
      <c r="P46" s="152"/>
      <c r="Q46" s="156" t="s">
        <v>47</v>
      </c>
      <c r="R46" s="151"/>
      <c r="S46" s="152"/>
      <c r="T46" s="153"/>
      <c r="U46" s="154"/>
      <c r="V46" s="154"/>
      <c r="W46" s="154"/>
      <c r="X46" s="154"/>
      <c r="Y46" s="154"/>
      <c r="Z46" s="154"/>
      <c r="AA46" s="155"/>
      <c r="AC46" s="75" t="str">
        <f t="shared" si="0"/>
        <v>S</v>
      </c>
      <c r="AD46" s="75" t="str">
        <f t="shared" si="1"/>
        <v>n/a</v>
      </c>
      <c r="AE46" s="75">
        <f t="shared" si="3"/>
        <v>6</v>
      </c>
      <c r="AF46" s="75" t="str">
        <f t="shared" si="4"/>
        <v>n/a</v>
      </c>
      <c r="AG46" s="75">
        <f t="shared" si="5"/>
        <v>-6</v>
      </c>
      <c r="AH46" s="75" t="str">
        <f t="shared" si="6"/>
        <v>n/a</v>
      </c>
    </row>
    <row r="47" spans="1:34" ht="30" customHeight="1" x14ac:dyDescent="0.2">
      <c r="A47" s="74" t="str">
        <f t="shared" si="2"/>
        <v>Benin</v>
      </c>
      <c r="B47" s="157" t="s">
        <v>92</v>
      </c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9"/>
      <c r="N47" s="160" t="s">
        <v>52</v>
      </c>
      <c r="O47" s="161"/>
      <c r="P47" s="162"/>
      <c r="Q47" s="160" t="s">
        <v>47</v>
      </c>
      <c r="R47" s="161"/>
      <c r="S47" s="162"/>
      <c r="T47" s="157"/>
      <c r="U47" s="158"/>
      <c r="V47" s="158"/>
      <c r="W47" s="158"/>
      <c r="X47" s="158"/>
      <c r="Y47" s="158"/>
      <c r="Z47" s="158"/>
      <c r="AA47" s="159"/>
      <c r="AC47" s="75" t="str">
        <f t="shared" si="0"/>
        <v>A</v>
      </c>
      <c r="AD47" s="75" t="str">
        <f t="shared" si="1"/>
        <v>n/a</v>
      </c>
      <c r="AE47" s="75">
        <f t="shared" si="3"/>
        <v>1</v>
      </c>
      <c r="AF47" s="75" t="str">
        <f t="shared" si="4"/>
        <v>n/a</v>
      </c>
      <c r="AG47" s="75">
        <f t="shared" si="5"/>
        <v>1</v>
      </c>
      <c r="AH47" s="75" t="str">
        <f t="shared" si="6"/>
        <v>n/a</v>
      </c>
    </row>
    <row r="48" spans="1:34" ht="30" customHeight="1" x14ac:dyDescent="0.2">
      <c r="A48" s="74" t="str">
        <f t="shared" si="2"/>
        <v>Bermuda (UK)</v>
      </c>
      <c r="B48" s="153" t="s">
        <v>93</v>
      </c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5"/>
      <c r="N48" s="156" t="s">
        <v>59</v>
      </c>
      <c r="O48" s="151"/>
      <c r="P48" s="152"/>
      <c r="Q48" s="156" t="s">
        <v>62</v>
      </c>
      <c r="R48" s="151"/>
      <c r="S48" s="152"/>
      <c r="T48" s="153" t="s">
        <v>373</v>
      </c>
      <c r="U48" s="154"/>
      <c r="V48" s="154"/>
      <c r="W48" s="154"/>
      <c r="X48" s="154"/>
      <c r="Y48" s="154"/>
      <c r="Z48" s="154"/>
      <c r="AA48" s="155"/>
      <c r="AC48" s="75" t="str">
        <f t="shared" si="0"/>
        <v>Q</v>
      </c>
      <c r="AD48" s="75" t="str">
        <f t="shared" si="1"/>
        <v>P</v>
      </c>
      <c r="AE48" s="75">
        <f t="shared" si="3"/>
        <v>4</v>
      </c>
      <c r="AF48" s="75">
        <f t="shared" si="4"/>
        <v>3</v>
      </c>
      <c r="AG48" s="75">
        <f t="shared" si="5"/>
        <v>-4</v>
      </c>
      <c r="AH48" s="75">
        <f t="shared" si="6"/>
        <v>-3</v>
      </c>
    </row>
    <row r="49" spans="1:34" ht="30" customHeight="1" x14ac:dyDescent="0.2">
      <c r="A49" s="74" t="str">
        <f t="shared" si="2"/>
        <v>Bhutan</v>
      </c>
      <c r="B49" s="157" t="s">
        <v>94</v>
      </c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9"/>
      <c r="N49" s="160" t="s">
        <v>86</v>
      </c>
      <c r="O49" s="161"/>
      <c r="P49" s="162"/>
      <c r="Q49" s="160" t="s">
        <v>47</v>
      </c>
      <c r="R49" s="161"/>
      <c r="S49" s="162"/>
      <c r="T49" s="157"/>
      <c r="U49" s="158"/>
      <c r="V49" s="158"/>
      <c r="W49" s="158"/>
      <c r="X49" s="158"/>
      <c r="Y49" s="158"/>
      <c r="Z49" s="158"/>
      <c r="AA49" s="159"/>
      <c r="AC49" s="75" t="str">
        <f t="shared" si="0"/>
        <v>F</v>
      </c>
      <c r="AD49" s="75" t="str">
        <f t="shared" si="1"/>
        <v>n/a</v>
      </c>
      <c r="AE49" s="75">
        <f t="shared" si="3"/>
        <v>6</v>
      </c>
      <c r="AF49" s="75" t="str">
        <f t="shared" si="4"/>
        <v>n/a</v>
      </c>
      <c r="AG49" s="75">
        <f t="shared" si="5"/>
        <v>6</v>
      </c>
      <c r="AH49" s="75" t="str">
        <f t="shared" si="6"/>
        <v>n/a</v>
      </c>
    </row>
    <row r="50" spans="1:34" ht="30" customHeight="1" x14ac:dyDescent="0.2">
      <c r="A50" s="74" t="str">
        <f t="shared" si="2"/>
        <v>Bolivia</v>
      </c>
      <c r="B50" s="153" t="s">
        <v>95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5"/>
      <c r="N50" s="156" t="s">
        <v>59</v>
      </c>
      <c r="O50" s="151"/>
      <c r="P50" s="152"/>
      <c r="Q50" s="156" t="s">
        <v>47</v>
      </c>
      <c r="R50" s="151"/>
      <c r="S50" s="152"/>
      <c r="T50" s="153"/>
      <c r="U50" s="154"/>
      <c r="V50" s="154"/>
      <c r="W50" s="154"/>
      <c r="X50" s="154"/>
      <c r="Y50" s="154"/>
      <c r="Z50" s="154"/>
      <c r="AA50" s="155"/>
      <c r="AC50" s="75" t="str">
        <f t="shared" si="0"/>
        <v>Q</v>
      </c>
      <c r="AD50" s="75" t="str">
        <f t="shared" si="1"/>
        <v>n/a</v>
      </c>
      <c r="AE50" s="75">
        <f t="shared" si="3"/>
        <v>4</v>
      </c>
      <c r="AF50" s="75" t="str">
        <f t="shared" si="4"/>
        <v>n/a</v>
      </c>
      <c r="AG50" s="75">
        <f t="shared" si="5"/>
        <v>-4</v>
      </c>
      <c r="AH50" s="75" t="str">
        <f t="shared" si="6"/>
        <v>n/a</v>
      </c>
    </row>
    <row r="51" spans="1:34" ht="30" customHeight="1" x14ac:dyDescent="0.2">
      <c r="A51" s="74" t="str">
        <f t="shared" si="2"/>
        <v>Bonaire (Netherlands)</v>
      </c>
      <c r="B51" s="157" t="s">
        <v>96</v>
      </c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9"/>
      <c r="N51" s="160" t="s">
        <v>59</v>
      </c>
      <c r="O51" s="161"/>
      <c r="P51" s="162"/>
      <c r="Q51" s="160" t="s">
        <v>47</v>
      </c>
      <c r="R51" s="161"/>
      <c r="S51" s="162"/>
      <c r="T51" s="157"/>
      <c r="U51" s="158"/>
      <c r="V51" s="158"/>
      <c r="W51" s="158"/>
      <c r="X51" s="158"/>
      <c r="Y51" s="158"/>
      <c r="Z51" s="158"/>
      <c r="AA51" s="159"/>
      <c r="AC51" s="75" t="str">
        <f t="shared" si="0"/>
        <v>Q</v>
      </c>
      <c r="AD51" s="75" t="str">
        <f t="shared" si="1"/>
        <v>n/a</v>
      </c>
      <c r="AE51" s="75">
        <f t="shared" si="3"/>
        <v>4</v>
      </c>
      <c r="AF51" s="75" t="str">
        <f t="shared" si="4"/>
        <v>n/a</v>
      </c>
      <c r="AG51" s="75">
        <f t="shared" si="5"/>
        <v>-4</v>
      </c>
      <c r="AH51" s="75" t="str">
        <f t="shared" si="6"/>
        <v>n/a</v>
      </c>
    </row>
    <row r="52" spans="1:34" ht="30" customHeight="1" x14ac:dyDescent="0.2">
      <c r="A52" s="74" t="str">
        <f t="shared" si="2"/>
        <v>Bosnia and Herzegovina</v>
      </c>
      <c r="B52" s="153" t="s">
        <v>97</v>
      </c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5"/>
      <c r="N52" s="156" t="s">
        <v>52</v>
      </c>
      <c r="O52" s="151"/>
      <c r="P52" s="152"/>
      <c r="Q52" s="156" t="s">
        <v>49</v>
      </c>
      <c r="R52" s="151"/>
      <c r="S52" s="152"/>
      <c r="T52" s="153" t="s">
        <v>367</v>
      </c>
      <c r="U52" s="154"/>
      <c r="V52" s="154"/>
      <c r="W52" s="154"/>
      <c r="X52" s="154"/>
      <c r="Y52" s="154"/>
      <c r="Z52" s="154"/>
      <c r="AA52" s="155"/>
      <c r="AC52" s="75" t="str">
        <f t="shared" si="0"/>
        <v>A</v>
      </c>
      <c r="AD52" s="75" t="str">
        <f t="shared" si="1"/>
        <v>B</v>
      </c>
      <c r="AE52" s="75">
        <f t="shared" si="3"/>
        <v>1</v>
      </c>
      <c r="AF52" s="75">
        <f t="shared" si="4"/>
        <v>2</v>
      </c>
      <c r="AG52" s="75">
        <f t="shared" si="5"/>
        <v>1</v>
      </c>
      <c r="AH52" s="75">
        <f t="shared" si="6"/>
        <v>2</v>
      </c>
    </row>
    <row r="53" spans="1:34" ht="30" customHeight="1" x14ac:dyDescent="0.2">
      <c r="A53" s="74" t="str">
        <f t="shared" si="2"/>
        <v>Botswana</v>
      </c>
      <c r="B53" s="157" t="s">
        <v>98</v>
      </c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9"/>
      <c r="N53" s="160" t="s">
        <v>49</v>
      </c>
      <c r="O53" s="161"/>
      <c r="P53" s="162"/>
      <c r="Q53" s="160" t="s">
        <v>47</v>
      </c>
      <c r="R53" s="161"/>
      <c r="S53" s="162"/>
      <c r="T53" s="157"/>
      <c r="U53" s="158"/>
      <c r="V53" s="158"/>
      <c r="W53" s="158"/>
      <c r="X53" s="158"/>
      <c r="Y53" s="158"/>
      <c r="Z53" s="158"/>
      <c r="AA53" s="159"/>
      <c r="AC53" s="75" t="str">
        <f t="shared" si="0"/>
        <v>B</v>
      </c>
      <c r="AD53" s="75" t="str">
        <f t="shared" si="1"/>
        <v>n/a</v>
      </c>
      <c r="AE53" s="75">
        <f t="shared" si="3"/>
        <v>2</v>
      </c>
      <c r="AF53" s="75" t="str">
        <f t="shared" si="4"/>
        <v>n/a</v>
      </c>
      <c r="AG53" s="75">
        <f t="shared" si="5"/>
        <v>2</v>
      </c>
      <c r="AH53" s="75" t="str">
        <f t="shared" si="6"/>
        <v>n/a</v>
      </c>
    </row>
    <row r="54" spans="1:34" ht="30" customHeight="1" x14ac:dyDescent="0.2">
      <c r="A54" s="74" t="str">
        <f t="shared" si="2"/>
        <v>Brazil, Acre, Southwest Amazonas</v>
      </c>
      <c r="B54" s="153" t="s">
        <v>99</v>
      </c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5"/>
      <c r="N54" s="156" t="s">
        <v>83</v>
      </c>
      <c r="O54" s="151"/>
      <c r="P54" s="152"/>
      <c r="Q54" s="156" t="s">
        <v>47</v>
      </c>
      <c r="R54" s="151"/>
      <c r="S54" s="152"/>
      <c r="T54" s="153"/>
      <c r="U54" s="154"/>
      <c r="V54" s="154"/>
      <c r="W54" s="154"/>
      <c r="X54" s="154"/>
      <c r="Y54" s="154"/>
      <c r="Z54" s="154"/>
      <c r="AA54" s="155"/>
      <c r="AC54" s="75" t="str">
        <f t="shared" si="0"/>
        <v>R</v>
      </c>
      <c r="AD54" s="75" t="str">
        <f t="shared" si="1"/>
        <v>n/a</v>
      </c>
      <c r="AE54" s="75">
        <f t="shared" si="3"/>
        <v>5</v>
      </c>
      <c r="AF54" s="75" t="str">
        <f t="shared" si="4"/>
        <v>n/a</v>
      </c>
      <c r="AG54" s="75">
        <f t="shared" si="5"/>
        <v>-5</v>
      </c>
      <c r="AH54" s="75" t="str">
        <f t="shared" si="6"/>
        <v>n/a</v>
      </c>
    </row>
    <row r="55" spans="1:34" ht="30" customHeight="1" x14ac:dyDescent="0.2">
      <c r="A55" s="74" t="str">
        <f t="shared" si="2"/>
        <v>Brazil, Most of Amazonas, Rondonia, Roraima</v>
      </c>
      <c r="B55" s="157" t="s">
        <v>100</v>
      </c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9"/>
      <c r="N55" s="160" t="s">
        <v>59</v>
      </c>
      <c r="O55" s="161"/>
      <c r="P55" s="162"/>
      <c r="Q55" s="160" t="s">
        <v>47</v>
      </c>
      <c r="R55" s="161"/>
      <c r="S55" s="162"/>
      <c r="T55" s="157"/>
      <c r="U55" s="158"/>
      <c r="V55" s="158"/>
      <c r="W55" s="158"/>
      <c r="X55" s="158"/>
      <c r="Y55" s="158"/>
      <c r="Z55" s="158"/>
      <c r="AA55" s="159"/>
      <c r="AC55" s="75" t="str">
        <f t="shared" si="0"/>
        <v>Q</v>
      </c>
      <c r="AD55" s="75" t="str">
        <f t="shared" si="1"/>
        <v>n/a</v>
      </c>
      <c r="AE55" s="75">
        <f t="shared" si="3"/>
        <v>4</v>
      </c>
      <c r="AF55" s="75" t="str">
        <f t="shared" si="4"/>
        <v>n/a</v>
      </c>
      <c r="AG55" s="75">
        <f t="shared" si="5"/>
        <v>-4</v>
      </c>
      <c r="AH55" s="75" t="str">
        <f t="shared" si="6"/>
        <v>n/a</v>
      </c>
    </row>
    <row r="56" spans="1:34" ht="30" customHeight="1" x14ac:dyDescent="0.2">
      <c r="A56" s="74" t="str">
        <f t="shared" si="2"/>
        <v>Brazil, Mato Grosso do Sul, Mato Grosso</v>
      </c>
      <c r="B56" s="153" t="s">
        <v>101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5"/>
      <c r="N56" s="156" t="s">
        <v>59</v>
      </c>
      <c r="O56" s="151"/>
      <c r="P56" s="152"/>
      <c r="Q56" s="156" t="s">
        <v>62</v>
      </c>
      <c r="R56" s="151"/>
      <c r="S56" s="152"/>
      <c r="T56" s="153" t="s">
        <v>390</v>
      </c>
      <c r="U56" s="154"/>
      <c r="V56" s="154"/>
      <c r="W56" s="154"/>
      <c r="X56" s="154"/>
      <c r="Y56" s="154"/>
      <c r="Z56" s="154"/>
      <c r="AA56" s="155"/>
      <c r="AC56" s="75" t="str">
        <f t="shared" si="0"/>
        <v>Q</v>
      </c>
      <c r="AD56" s="75" t="str">
        <f t="shared" si="1"/>
        <v>P</v>
      </c>
      <c r="AE56" s="75">
        <f t="shared" si="3"/>
        <v>4</v>
      </c>
      <c r="AF56" s="75">
        <f t="shared" si="4"/>
        <v>3</v>
      </c>
      <c r="AG56" s="75">
        <f t="shared" si="5"/>
        <v>-4</v>
      </c>
      <c r="AH56" s="75">
        <f t="shared" si="6"/>
        <v>-3</v>
      </c>
    </row>
    <row r="57" spans="1:34" ht="30" customHeight="1" x14ac:dyDescent="0.2">
      <c r="A57" s="74" t="str">
        <f t="shared" si="2"/>
        <v>Brazil, Alagoas, Amapa, Maranhao, Para, Piaui, Ceara, Sergipe, Paraiba, Pernambuco, Rio Grande do Norte, Bahia, Tocantins</v>
      </c>
      <c r="B57" s="157" t="s">
        <v>102</v>
      </c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9"/>
      <c r="N57" s="160" t="s">
        <v>62</v>
      </c>
      <c r="O57" s="161"/>
      <c r="P57" s="162"/>
      <c r="Q57" s="160" t="s">
        <v>47</v>
      </c>
      <c r="R57" s="161"/>
      <c r="S57" s="162"/>
      <c r="T57" s="157"/>
      <c r="U57" s="158"/>
      <c r="V57" s="158"/>
      <c r="W57" s="158"/>
      <c r="X57" s="158"/>
      <c r="Y57" s="158"/>
      <c r="Z57" s="158"/>
      <c r="AA57" s="159"/>
      <c r="AC57" s="75" t="str">
        <f t="shared" si="0"/>
        <v>P</v>
      </c>
      <c r="AD57" s="75" t="str">
        <f t="shared" si="1"/>
        <v>n/a</v>
      </c>
      <c r="AE57" s="75">
        <f t="shared" si="3"/>
        <v>3</v>
      </c>
      <c r="AF57" s="75" t="str">
        <f t="shared" si="4"/>
        <v>n/a</v>
      </c>
      <c r="AG57" s="75">
        <f t="shared" si="5"/>
        <v>-3</v>
      </c>
      <c r="AH57" s="75" t="str">
        <f t="shared" si="6"/>
        <v>n/a</v>
      </c>
    </row>
    <row r="58" spans="1:34" ht="30" customHeight="1" x14ac:dyDescent="0.2">
      <c r="A58" s="74" t="str">
        <f t="shared" si="2"/>
        <v>Brazil, Distrito Federal, Espirito Santo, Goias, Minas Gerais, Parana, Rio de Janeiro, Rio Grande do Sul, Santa Catarina, Sao Paulo</v>
      </c>
      <c r="B58" s="153" t="s">
        <v>103</v>
      </c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5"/>
      <c r="N58" s="156" t="s">
        <v>62</v>
      </c>
      <c r="O58" s="151"/>
      <c r="P58" s="152"/>
      <c r="Q58" s="156" t="s">
        <v>104</v>
      </c>
      <c r="R58" s="151"/>
      <c r="S58" s="152"/>
      <c r="T58" s="153" t="s">
        <v>390</v>
      </c>
      <c r="U58" s="154"/>
      <c r="V58" s="154"/>
      <c r="W58" s="154"/>
      <c r="X58" s="154"/>
      <c r="Y58" s="154"/>
      <c r="Z58" s="154"/>
      <c r="AA58" s="155"/>
      <c r="AC58" s="75" t="str">
        <f t="shared" si="0"/>
        <v>P</v>
      </c>
      <c r="AD58" s="75" t="str">
        <f t="shared" si="1"/>
        <v>O</v>
      </c>
      <c r="AE58" s="75">
        <f t="shared" si="3"/>
        <v>3</v>
      </c>
      <c r="AF58" s="75">
        <f t="shared" si="4"/>
        <v>2</v>
      </c>
      <c r="AG58" s="75">
        <f t="shared" si="5"/>
        <v>-3</v>
      </c>
      <c r="AH58" s="75">
        <f t="shared" si="6"/>
        <v>-2</v>
      </c>
    </row>
    <row r="59" spans="1:34" ht="30" customHeight="1" x14ac:dyDescent="0.2">
      <c r="A59" s="74" t="str">
        <f t="shared" si="2"/>
        <v>Brazil, small islands in Atlantic (Fernando de Noronha, Trindade)</v>
      </c>
      <c r="B59" s="157" t="s">
        <v>105</v>
      </c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9"/>
      <c r="N59" s="160" t="s">
        <v>104</v>
      </c>
      <c r="O59" s="161"/>
      <c r="P59" s="162"/>
      <c r="Q59" s="160" t="s">
        <v>47</v>
      </c>
      <c r="R59" s="161"/>
      <c r="S59" s="162"/>
      <c r="T59" s="157"/>
      <c r="U59" s="158"/>
      <c r="V59" s="158"/>
      <c r="W59" s="158"/>
      <c r="X59" s="158"/>
      <c r="Y59" s="158"/>
      <c r="Z59" s="158"/>
      <c r="AA59" s="159"/>
      <c r="AC59" s="75" t="str">
        <f t="shared" si="0"/>
        <v>O</v>
      </c>
      <c r="AD59" s="75" t="str">
        <f t="shared" si="1"/>
        <v>n/a</v>
      </c>
      <c r="AE59" s="75">
        <f t="shared" si="3"/>
        <v>2</v>
      </c>
      <c r="AF59" s="75" t="str">
        <f t="shared" si="4"/>
        <v>n/a</v>
      </c>
      <c r="AG59" s="75">
        <f t="shared" si="5"/>
        <v>-2</v>
      </c>
      <c r="AH59" s="75" t="str">
        <f t="shared" si="6"/>
        <v>n/a</v>
      </c>
    </row>
    <row r="60" spans="1:34" ht="30" customHeight="1" x14ac:dyDescent="0.2">
      <c r="A60" s="74" t="str">
        <f t="shared" si="2"/>
        <v>British Indian Ocean Territory (UK)</v>
      </c>
      <c r="B60" s="153" t="s">
        <v>106</v>
      </c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5"/>
      <c r="N60" s="156" t="s">
        <v>86</v>
      </c>
      <c r="O60" s="151"/>
      <c r="P60" s="152"/>
      <c r="Q60" s="156" t="s">
        <v>47</v>
      </c>
      <c r="R60" s="151"/>
      <c r="S60" s="152"/>
      <c r="T60" s="153"/>
      <c r="U60" s="154"/>
      <c r="V60" s="154"/>
      <c r="W60" s="154"/>
      <c r="X60" s="154"/>
      <c r="Y60" s="154"/>
      <c r="Z60" s="154"/>
      <c r="AA60" s="155"/>
      <c r="AC60" s="75" t="str">
        <f t="shared" si="0"/>
        <v>F</v>
      </c>
      <c r="AD60" s="75" t="str">
        <f t="shared" si="1"/>
        <v>n/a</v>
      </c>
      <c r="AE60" s="75">
        <f t="shared" si="3"/>
        <v>6</v>
      </c>
      <c r="AF60" s="75" t="str">
        <f t="shared" si="4"/>
        <v>n/a</v>
      </c>
      <c r="AG60" s="75">
        <f t="shared" si="5"/>
        <v>6</v>
      </c>
      <c r="AH60" s="75" t="str">
        <f t="shared" si="6"/>
        <v>n/a</v>
      </c>
    </row>
    <row r="61" spans="1:34" ht="30" customHeight="1" x14ac:dyDescent="0.2">
      <c r="A61" s="74" t="str">
        <f t="shared" si="2"/>
        <v>British Virgin Islands (UK)</v>
      </c>
      <c r="B61" s="157" t="s">
        <v>107</v>
      </c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9"/>
      <c r="N61" s="160" t="s">
        <v>59</v>
      </c>
      <c r="O61" s="161"/>
      <c r="P61" s="162"/>
      <c r="Q61" s="160" t="s">
        <v>47</v>
      </c>
      <c r="R61" s="161"/>
      <c r="S61" s="162"/>
      <c r="T61" s="157"/>
      <c r="U61" s="158"/>
      <c r="V61" s="158"/>
      <c r="W61" s="158"/>
      <c r="X61" s="158"/>
      <c r="Y61" s="158"/>
      <c r="Z61" s="158"/>
      <c r="AA61" s="159"/>
      <c r="AC61" s="75" t="str">
        <f t="shared" si="0"/>
        <v>Q</v>
      </c>
      <c r="AD61" s="75" t="str">
        <f t="shared" si="1"/>
        <v>n/a</v>
      </c>
      <c r="AE61" s="75">
        <f t="shared" si="3"/>
        <v>4</v>
      </c>
      <c r="AF61" s="75" t="str">
        <f t="shared" si="4"/>
        <v>n/a</v>
      </c>
      <c r="AG61" s="75">
        <f t="shared" si="5"/>
        <v>-4</v>
      </c>
      <c r="AH61" s="75" t="str">
        <f t="shared" si="6"/>
        <v>n/a</v>
      </c>
    </row>
    <row r="62" spans="1:34" ht="30" customHeight="1" x14ac:dyDescent="0.2">
      <c r="A62" s="74" t="str">
        <f t="shared" si="2"/>
        <v>Brunei</v>
      </c>
      <c r="B62" s="153" t="s">
        <v>108</v>
      </c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5"/>
      <c r="N62" s="156" t="s">
        <v>69</v>
      </c>
      <c r="O62" s="151"/>
      <c r="P62" s="152"/>
      <c r="Q62" s="156" t="s">
        <v>47</v>
      </c>
      <c r="R62" s="151"/>
      <c r="S62" s="152"/>
      <c r="T62" s="153"/>
      <c r="U62" s="154"/>
      <c r="V62" s="154"/>
      <c r="W62" s="154"/>
      <c r="X62" s="154"/>
      <c r="Y62" s="154"/>
      <c r="Z62" s="154"/>
      <c r="AA62" s="155"/>
      <c r="AC62" s="75" t="str">
        <f t="shared" si="0"/>
        <v>H</v>
      </c>
      <c r="AD62" s="75" t="str">
        <f t="shared" si="1"/>
        <v>n/a</v>
      </c>
      <c r="AE62" s="75">
        <f t="shared" si="3"/>
        <v>8</v>
      </c>
      <c r="AF62" s="75" t="str">
        <f t="shared" si="4"/>
        <v>n/a</v>
      </c>
      <c r="AG62" s="75">
        <f t="shared" si="5"/>
        <v>8</v>
      </c>
      <c r="AH62" s="75" t="str">
        <f t="shared" si="6"/>
        <v>n/a</v>
      </c>
    </row>
    <row r="63" spans="1:34" ht="30" customHeight="1" x14ac:dyDescent="0.2">
      <c r="A63" s="74" t="str">
        <f t="shared" si="2"/>
        <v>Bulgaria</v>
      </c>
      <c r="B63" s="157" t="s">
        <v>109</v>
      </c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9"/>
      <c r="N63" s="160" t="s">
        <v>49</v>
      </c>
      <c r="O63" s="161"/>
      <c r="P63" s="162"/>
      <c r="Q63" s="160" t="s">
        <v>50</v>
      </c>
      <c r="R63" s="161"/>
      <c r="S63" s="162"/>
      <c r="T63" s="157" t="s">
        <v>369</v>
      </c>
      <c r="U63" s="158"/>
      <c r="V63" s="158"/>
      <c r="W63" s="158"/>
      <c r="X63" s="158"/>
      <c r="Y63" s="158"/>
      <c r="Z63" s="158"/>
      <c r="AA63" s="159"/>
      <c r="AC63" s="75" t="str">
        <f t="shared" si="0"/>
        <v>B</v>
      </c>
      <c r="AD63" s="75" t="str">
        <f t="shared" si="1"/>
        <v>C</v>
      </c>
      <c r="AE63" s="75">
        <f t="shared" si="3"/>
        <v>2</v>
      </c>
      <c r="AF63" s="75">
        <f t="shared" si="4"/>
        <v>3</v>
      </c>
      <c r="AG63" s="75">
        <f t="shared" si="5"/>
        <v>2</v>
      </c>
      <c r="AH63" s="75">
        <f t="shared" si="6"/>
        <v>3</v>
      </c>
    </row>
    <row r="64" spans="1:34" ht="30" customHeight="1" x14ac:dyDescent="0.2">
      <c r="A64" s="74" t="str">
        <f t="shared" si="2"/>
        <v>Burkina Faso</v>
      </c>
      <c r="B64" s="153" t="s">
        <v>110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5"/>
      <c r="N64" s="156" t="s">
        <v>67</v>
      </c>
      <c r="O64" s="151"/>
      <c r="P64" s="152"/>
      <c r="Q64" s="156" t="s">
        <v>47</v>
      </c>
      <c r="R64" s="151"/>
      <c r="S64" s="152"/>
      <c r="T64" s="153"/>
      <c r="U64" s="154"/>
      <c r="V64" s="154"/>
      <c r="W64" s="154"/>
      <c r="X64" s="154"/>
      <c r="Y64" s="154"/>
      <c r="Z64" s="154"/>
      <c r="AA64" s="155"/>
      <c r="AC64" s="75" t="str">
        <f t="shared" si="0"/>
        <v>Z</v>
      </c>
      <c r="AD64" s="75" t="str">
        <f t="shared" si="1"/>
        <v>n/a</v>
      </c>
      <c r="AE64" s="75">
        <f t="shared" si="3"/>
        <v>0</v>
      </c>
      <c r="AF64" s="75" t="str">
        <f t="shared" si="4"/>
        <v>n/a</v>
      </c>
      <c r="AG64" s="75">
        <f t="shared" si="5"/>
        <v>0</v>
      </c>
      <c r="AH64" s="75" t="str">
        <f t="shared" si="6"/>
        <v>n/a</v>
      </c>
    </row>
    <row r="65" spans="1:34" ht="30" customHeight="1" x14ac:dyDescent="0.2">
      <c r="A65" s="74" t="str">
        <f t="shared" si="2"/>
        <v>Burundi</v>
      </c>
      <c r="B65" s="157" t="s">
        <v>111</v>
      </c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9"/>
      <c r="N65" s="160" t="s">
        <v>49</v>
      </c>
      <c r="O65" s="161"/>
      <c r="P65" s="162"/>
      <c r="Q65" s="160" t="s">
        <v>47</v>
      </c>
      <c r="R65" s="161"/>
      <c r="S65" s="162"/>
      <c r="T65" s="157"/>
      <c r="U65" s="158"/>
      <c r="V65" s="158"/>
      <c r="W65" s="158"/>
      <c r="X65" s="158"/>
      <c r="Y65" s="158"/>
      <c r="Z65" s="158"/>
      <c r="AA65" s="159"/>
      <c r="AC65" s="75" t="str">
        <f t="shared" si="0"/>
        <v>B</v>
      </c>
      <c r="AD65" s="75" t="str">
        <f t="shared" si="1"/>
        <v>n/a</v>
      </c>
      <c r="AE65" s="75">
        <f t="shared" si="3"/>
        <v>2</v>
      </c>
      <c r="AF65" s="75" t="str">
        <f t="shared" si="4"/>
        <v>n/a</v>
      </c>
      <c r="AG65" s="75">
        <f t="shared" si="5"/>
        <v>2</v>
      </c>
      <c r="AH65" s="75" t="str">
        <f t="shared" si="6"/>
        <v>n/a</v>
      </c>
    </row>
    <row r="66" spans="1:34" ht="30" customHeight="1" x14ac:dyDescent="0.2">
      <c r="A66" s="74" t="str">
        <f t="shared" si="2"/>
        <v>Cabo Verde</v>
      </c>
      <c r="B66" s="153" t="s">
        <v>112</v>
      </c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5"/>
      <c r="N66" s="156" t="s">
        <v>113</v>
      </c>
      <c r="O66" s="151"/>
      <c r="P66" s="152"/>
      <c r="Q66" s="156" t="s">
        <v>47</v>
      </c>
      <c r="R66" s="151"/>
      <c r="S66" s="152"/>
      <c r="T66" s="153"/>
      <c r="U66" s="154"/>
      <c r="V66" s="154"/>
      <c r="W66" s="154"/>
      <c r="X66" s="154"/>
      <c r="Y66" s="154"/>
      <c r="Z66" s="154"/>
      <c r="AA66" s="155"/>
      <c r="AC66" s="75" t="str">
        <f t="shared" si="0"/>
        <v>N</v>
      </c>
      <c r="AD66" s="75" t="str">
        <f t="shared" si="1"/>
        <v>n/a</v>
      </c>
      <c r="AE66" s="75">
        <f t="shared" si="3"/>
        <v>1</v>
      </c>
      <c r="AF66" s="75" t="str">
        <f t="shared" si="4"/>
        <v>n/a</v>
      </c>
      <c r="AG66" s="75">
        <f t="shared" si="5"/>
        <v>-1</v>
      </c>
      <c r="AH66" s="75" t="str">
        <f t="shared" si="6"/>
        <v>n/a</v>
      </c>
    </row>
    <row r="67" spans="1:34" ht="30" customHeight="1" x14ac:dyDescent="0.2">
      <c r="A67" s="74" t="str">
        <f t="shared" si="2"/>
        <v>Cambodia</v>
      </c>
      <c r="B67" s="157" t="s">
        <v>114</v>
      </c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9"/>
      <c r="N67" s="160" t="s">
        <v>115</v>
      </c>
      <c r="O67" s="161"/>
      <c r="P67" s="162"/>
      <c r="Q67" s="160" t="s">
        <v>47</v>
      </c>
      <c r="R67" s="161"/>
      <c r="S67" s="162"/>
      <c r="T67" s="157"/>
      <c r="U67" s="158"/>
      <c r="V67" s="158"/>
      <c r="W67" s="158"/>
      <c r="X67" s="158"/>
      <c r="Y67" s="158"/>
      <c r="Z67" s="158"/>
      <c r="AA67" s="159"/>
      <c r="AC67" s="75" t="str">
        <f t="shared" si="0"/>
        <v>G</v>
      </c>
      <c r="AD67" s="75" t="str">
        <f t="shared" si="1"/>
        <v>n/a</v>
      </c>
      <c r="AE67" s="75">
        <f t="shared" si="3"/>
        <v>7</v>
      </c>
      <c r="AF67" s="75" t="str">
        <f t="shared" si="4"/>
        <v>n/a</v>
      </c>
      <c r="AG67" s="75">
        <f t="shared" si="5"/>
        <v>7</v>
      </c>
      <c r="AH67" s="75" t="str">
        <f t="shared" si="6"/>
        <v>n/a</v>
      </c>
    </row>
    <row r="68" spans="1:34" ht="30" customHeight="1" x14ac:dyDescent="0.2">
      <c r="A68" s="74" t="str">
        <f t="shared" si="2"/>
        <v>Cameroon</v>
      </c>
      <c r="B68" s="153" t="s">
        <v>116</v>
      </c>
      <c r="C68" s="154"/>
      <c r="D68" s="154"/>
      <c r="E68" s="154"/>
      <c r="F68" s="154"/>
      <c r="G68" s="154"/>
      <c r="H68" s="154"/>
      <c r="I68" s="154"/>
      <c r="J68" s="154"/>
      <c r="K68" s="154"/>
      <c r="L68" s="154"/>
      <c r="M68" s="155"/>
      <c r="N68" s="156" t="s">
        <v>52</v>
      </c>
      <c r="O68" s="151"/>
      <c r="P68" s="152"/>
      <c r="Q68" s="156" t="s">
        <v>47</v>
      </c>
      <c r="R68" s="151"/>
      <c r="S68" s="152"/>
      <c r="T68" s="153"/>
      <c r="U68" s="154"/>
      <c r="V68" s="154"/>
      <c r="W68" s="154"/>
      <c r="X68" s="154"/>
      <c r="Y68" s="154"/>
      <c r="Z68" s="154"/>
      <c r="AA68" s="155"/>
      <c r="AC68" s="75" t="str">
        <f t="shared" si="0"/>
        <v>A</v>
      </c>
      <c r="AD68" s="75" t="str">
        <f t="shared" si="1"/>
        <v>n/a</v>
      </c>
      <c r="AE68" s="75">
        <f t="shared" si="3"/>
        <v>1</v>
      </c>
      <c r="AF68" s="75" t="str">
        <f t="shared" si="4"/>
        <v>n/a</v>
      </c>
      <c r="AG68" s="75">
        <f t="shared" si="5"/>
        <v>1</v>
      </c>
      <c r="AH68" s="75" t="str">
        <f t="shared" si="6"/>
        <v>n/a</v>
      </c>
    </row>
    <row r="69" spans="1:34" ht="30" customHeight="1" x14ac:dyDescent="0.2">
      <c r="A69" s="74" t="str">
        <f t="shared" si="2"/>
        <v>Caribbean Netherlands (Netherlands)</v>
      </c>
      <c r="B69" s="157" t="s">
        <v>117</v>
      </c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9"/>
      <c r="N69" s="160" t="s">
        <v>59</v>
      </c>
      <c r="O69" s="161"/>
      <c r="P69" s="162"/>
      <c r="Q69" s="160" t="s">
        <v>47</v>
      </c>
      <c r="R69" s="161"/>
      <c r="S69" s="162"/>
      <c r="T69" s="157"/>
      <c r="U69" s="158"/>
      <c r="V69" s="158"/>
      <c r="W69" s="158"/>
      <c r="X69" s="158"/>
      <c r="Y69" s="158"/>
      <c r="Z69" s="158"/>
      <c r="AA69" s="159"/>
      <c r="AC69" s="75" t="str">
        <f t="shared" si="0"/>
        <v>Q</v>
      </c>
      <c r="AD69" s="75" t="str">
        <f t="shared" si="1"/>
        <v>n/a</v>
      </c>
      <c r="AE69" s="75">
        <f t="shared" si="3"/>
        <v>4</v>
      </c>
      <c r="AF69" s="75" t="str">
        <f t="shared" si="4"/>
        <v>n/a</v>
      </c>
      <c r="AG69" s="75">
        <f t="shared" si="5"/>
        <v>-4</v>
      </c>
      <c r="AH69" s="75" t="str">
        <f t="shared" si="6"/>
        <v>n/a</v>
      </c>
    </row>
    <row r="70" spans="1:34" ht="30" customHeight="1" x14ac:dyDescent="0.2">
      <c r="A70" s="74" t="str">
        <f t="shared" si="2"/>
        <v>Cayman Islands (UK)</v>
      </c>
      <c r="B70" s="153" t="s">
        <v>118</v>
      </c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5"/>
      <c r="N70" s="156" t="s">
        <v>83</v>
      </c>
      <c r="O70" s="151"/>
      <c r="P70" s="152"/>
      <c r="Q70" s="156" t="s">
        <v>47</v>
      </c>
      <c r="R70" s="151"/>
      <c r="S70" s="152"/>
      <c r="T70" s="153"/>
      <c r="U70" s="154"/>
      <c r="V70" s="154"/>
      <c r="W70" s="154"/>
      <c r="X70" s="154"/>
      <c r="Y70" s="154"/>
      <c r="Z70" s="154"/>
      <c r="AA70" s="155"/>
      <c r="AC70" s="75" t="str">
        <f t="shared" si="0"/>
        <v>R</v>
      </c>
      <c r="AD70" s="75" t="str">
        <f t="shared" si="1"/>
        <v>n/a</v>
      </c>
      <c r="AE70" s="75">
        <f t="shared" si="3"/>
        <v>5</v>
      </c>
      <c r="AF70" s="75" t="str">
        <f t="shared" si="4"/>
        <v>n/a</v>
      </c>
      <c r="AG70" s="75">
        <f t="shared" si="5"/>
        <v>-5</v>
      </c>
      <c r="AH70" s="75" t="str">
        <f t="shared" si="6"/>
        <v>n/a</v>
      </c>
    </row>
    <row r="71" spans="1:34" ht="30" customHeight="1" x14ac:dyDescent="0.2">
      <c r="A71" s="74" t="str">
        <f t="shared" si="2"/>
        <v>Central African Republic</v>
      </c>
      <c r="B71" s="157" t="s">
        <v>119</v>
      </c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9"/>
      <c r="N71" s="160" t="s">
        <v>52</v>
      </c>
      <c r="O71" s="161"/>
      <c r="P71" s="162"/>
      <c r="Q71" s="160" t="s">
        <v>47</v>
      </c>
      <c r="R71" s="161"/>
      <c r="S71" s="162"/>
      <c r="T71" s="157"/>
      <c r="U71" s="158"/>
      <c r="V71" s="158"/>
      <c r="W71" s="158"/>
      <c r="X71" s="158"/>
      <c r="Y71" s="158"/>
      <c r="Z71" s="158"/>
      <c r="AA71" s="159"/>
      <c r="AC71" s="75" t="str">
        <f t="shared" si="0"/>
        <v>A</v>
      </c>
      <c r="AD71" s="75" t="str">
        <f t="shared" si="1"/>
        <v>n/a</v>
      </c>
      <c r="AE71" s="75">
        <f t="shared" si="3"/>
        <v>1</v>
      </c>
      <c r="AF71" s="75" t="str">
        <f t="shared" si="4"/>
        <v>n/a</v>
      </c>
      <c r="AG71" s="75">
        <f t="shared" si="5"/>
        <v>1</v>
      </c>
      <c r="AH71" s="75" t="str">
        <f t="shared" si="6"/>
        <v>n/a</v>
      </c>
    </row>
    <row r="72" spans="1:34" ht="30" customHeight="1" x14ac:dyDescent="0.2">
      <c r="A72" s="74" t="str">
        <f t="shared" si="2"/>
        <v>Chad</v>
      </c>
      <c r="B72" s="153" t="s">
        <v>120</v>
      </c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5"/>
      <c r="N72" s="156" t="s">
        <v>52</v>
      </c>
      <c r="O72" s="151"/>
      <c r="P72" s="152"/>
      <c r="Q72" s="156" t="s">
        <v>47</v>
      </c>
      <c r="R72" s="151"/>
      <c r="S72" s="152"/>
      <c r="T72" s="153"/>
      <c r="U72" s="154"/>
      <c r="V72" s="154"/>
      <c r="W72" s="154"/>
      <c r="X72" s="154"/>
      <c r="Y72" s="154"/>
      <c r="Z72" s="154"/>
      <c r="AA72" s="155"/>
      <c r="AC72" s="75" t="str">
        <f t="shared" si="0"/>
        <v>A</v>
      </c>
      <c r="AD72" s="75" t="str">
        <f t="shared" si="1"/>
        <v>n/a</v>
      </c>
      <c r="AE72" s="75">
        <f t="shared" si="3"/>
        <v>1</v>
      </c>
      <c r="AF72" s="75" t="str">
        <f t="shared" si="4"/>
        <v>n/a</v>
      </c>
      <c r="AG72" s="75">
        <f t="shared" si="5"/>
        <v>1</v>
      </c>
      <c r="AH72" s="75" t="str">
        <f t="shared" si="6"/>
        <v>n/a</v>
      </c>
    </row>
    <row r="73" spans="1:34" ht="30" customHeight="1" x14ac:dyDescent="0.2">
      <c r="A73" s="74" t="str">
        <f t="shared" si="2"/>
        <v>Chatham Islands (New Zealand)</v>
      </c>
      <c r="B73" s="157" t="s">
        <v>121</v>
      </c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9"/>
      <c r="N73" s="160" t="s">
        <v>122</v>
      </c>
      <c r="O73" s="161"/>
      <c r="P73" s="162"/>
      <c r="Q73" s="160" t="s">
        <v>123</v>
      </c>
      <c r="R73" s="161"/>
      <c r="S73" s="162"/>
      <c r="T73" s="157" t="s">
        <v>389</v>
      </c>
      <c r="U73" s="158"/>
      <c r="V73" s="158"/>
      <c r="W73" s="158"/>
      <c r="X73" s="158"/>
      <c r="Y73" s="158"/>
      <c r="Z73" s="158"/>
      <c r="AA73" s="159"/>
      <c r="AC73" s="75" t="str">
        <f t="shared" si="0"/>
        <v>no standard time zone</v>
      </c>
      <c r="AD73" s="75" t="str">
        <f t="shared" si="1"/>
        <v>no standard time zone</v>
      </c>
      <c r="AE73" s="75">
        <f t="shared" si="3"/>
        <v>12.75</v>
      </c>
      <c r="AF73" s="75">
        <f t="shared" si="4"/>
        <v>13.75</v>
      </c>
      <c r="AG73" s="75">
        <f t="shared" si="5"/>
        <v>12.75</v>
      </c>
      <c r="AH73" s="75">
        <f t="shared" si="6"/>
        <v>13.75</v>
      </c>
    </row>
    <row r="74" spans="1:34" ht="30" customHeight="1" x14ac:dyDescent="0.2">
      <c r="A74" s="74" t="str">
        <f t="shared" si="2"/>
        <v>Chile, main territory</v>
      </c>
      <c r="B74" s="153" t="s">
        <v>124</v>
      </c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5"/>
      <c r="N74" s="156" t="s">
        <v>59</v>
      </c>
      <c r="O74" s="151"/>
      <c r="P74" s="152"/>
      <c r="Q74" s="156" t="s">
        <v>62</v>
      </c>
      <c r="R74" s="151"/>
      <c r="S74" s="152"/>
      <c r="T74" s="153" t="s">
        <v>388</v>
      </c>
      <c r="U74" s="154"/>
      <c r="V74" s="154"/>
      <c r="W74" s="154"/>
      <c r="X74" s="154"/>
      <c r="Y74" s="154"/>
      <c r="Z74" s="154"/>
      <c r="AA74" s="155"/>
      <c r="AC74" s="75" t="str">
        <f t="shared" si="0"/>
        <v>Q</v>
      </c>
      <c r="AD74" s="75" t="str">
        <f t="shared" si="1"/>
        <v>P</v>
      </c>
      <c r="AE74" s="75">
        <f t="shared" si="3"/>
        <v>4</v>
      </c>
      <c r="AF74" s="75">
        <f t="shared" si="4"/>
        <v>3</v>
      </c>
      <c r="AG74" s="75">
        <f t="shared" si="5"/>
        <v>-4</v>
      </c>
      <c r="AH74" s="75">
        <f t="shared" si="6"/>
        <v>-3</v>
      </c>
    </row>
    <row r="75" spans="1:34" ht="30" customHeight="1" x14ac:dyDescent="0.2">
      <c r="A75" s="74" t="str">
        <f t="shared" si="2"/>
        <v>Chile, Magallanes Region</v>
      </c>
      <c r="B75" s="157" t="s">
        <v>125</v>
      </c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9"/>
      <c r="N75" s="160" t="s">
        <v>62</v>
      </c>
      <c r="O75" s="161"/>
      <c r="P75" s="162"/>
      <c r="Q75" s="160" t="s">
        <v>47</v>
      </c>
      <c r="R75" s="161"/>
      <c r="S75" s="162"/>
      <c r="T75" s="157"/>
      <c r="U75" s="158"/>
      <c r="V75" s="158"/>
      <c r="W75" s="158"/>
      <c r="X75" s="158"/>
      <c r="Y75" s="158"/>
      <c r="Z75" s="158"/>
      <c r="AA75" s="159"/>
      <c r="AC75" s="75" t="str">
        <f t="shared" si="0"/>
        <v>P</v>
      </c>
      <c r="AD75" s="75" t="str">
        <f t="shared" si="1"/>
        <v>n/a</v>
      </c>
      <c r="AE75" s="75">
        <f t="shared" si="3"/>
        <v>3</v>
      </c>
      <c r="AF75" s="75" t="str">
        <f t="shared" si="4"/>
        <v>n/a</v>
      </c>
      <c r="AG75" s="75">
        <f t="shared" si="5"/>
        <v>-3</v>
      </c>
      <c r="AH75" s="75" t="str">
        <f t="shared" si="6"/>
        <v>n/a</v>
      </c>
    </row>
    <row r="76" spans="1:34" ht="30" customHeight="1" x14ac:dyDescent="0.2">
      <c r="A76" s="74" t="str">
        <f t="shared" si="2"/>
        <v>Chile, Easter Island</v>
      </c>
      <c r="B76" s="153" t="s">
        <v>126</v>
      </c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5"/>
      <c r="N76" s="156" t="s">
        <v>91</v>
      </c>
      <c r="O76" s="151"/>
      <c r="P76" s="152"/>
      <c r="Q76" s="156" t="s">
        <v>83</v>
      </c>
      <c r="R76" s="151"/>
      <c r="S76" s="152"/>
      <c r="T76" s="153" t="s">
        <v>387</v>
      </c>
      <c r="U76" s="154"/>
      <c r="V76" s="154"/>
      <c r="W76" s="154"/>
      <c r="X76" s="154"/>
      <c r="Y76" s="154"/>
      <c r="Z76" s="154"/>
      <c r="AA76" s="155"/>
      <c r="AC76" s="75" t="str">
        <f t="shared" si="0"/>
        <v>S</v>
      </c>
      <c r="AD76" s="75" t="str">
        <f t="shared" si="1"/>
        <v>R</v>
      </c>
      <c r="AE76" s="75">
        <f t="shared" si="3"/>
        <v>6</v>
      </c>
      <c r="AF76" s="75">
        <f t="shared" si="4"/>
        <v>5</v>
      </c>
      <c r="AG76" s="75">
        <f t="shared" si="5"/>
        <v>-6</v>
      </c>
      <c r="AH76" s="75">
        <f t="shared" si="6"/>
        <v>-5</v>
      </c>
    </row>
    <row r="77" spans="1:34" ht="30" customHeight="1" x14ac:dyDescent="0.2">
      <c r="A77" s="74" t="str">
        <f t="shared" si="2"/>
        <v>China</v>
      </c>
      <c r="B77" s="157" t="s">
        <v>127</v>
      </c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9"/>
      <c r="N77" s="160" t="s">
        <v>69</v>
      </c>
      <c r="O77" s="161"/>
      <c r="P77" s="162"/>
      <c r="Q77" s="160" t="s">
        <v>47</v>
      </c>
      <c r="R77" s="161"/>
      <c r="S77" s="162"/>
      <c r="T77" s="157"/>
      <c r="U77" s="158"/>
      <c r="V77" s="158"/>
      <c r="W77" s="158"/>
      <c r="X77" s="158"/>
      <c r="Y77" s="158"/>
      <c r="Z77" s="158"/>
      <c r="AA77" s="159"/>
      <c r="AC77" s="75" t="str">
        <f t="shared" si="0"/>
        <v>H</v>
      </c>
      <c r="AD77" s="75" t="str">
        <f t="shared" si="1"/>
        <v>n/a</v>
      </c>
      <c r="AE77" s="75">
        <f t="shared" si="3"/>
        <v>8</v>
      </c>
      <c r="AF77" s="75" t="str">
        <f t="shared" si="4"/>
        <v>n/a</v>
      </c>
      <c r="AG77" s="75">
        <f t="shared" si="5"/>
        <v>8</v>
      </c>
      <c r="AH77" s="75" t="str">
        <f t="shared" si="6"/>
        <v>n/a</v>
      </c>
    </row>
    <row r="78" spans="1:34" ht="30" customHeight="1" x14ac:dyDescent="0.2">
      <c r="A78" s="74" t="str">
        <f t="shared" si="2"/>
        <v>Christmas Island (Australia)</v>
      </c>
      <c r="B78" s="153" t="s">
        <v>128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5"/>
      <c r="N78" s="156" t="s">
        <v>115</v>
      </c>
      <c r="O78" s="151"/>
      <c r="P78" s="152"/>
      <c r="Q78" s="156" t="s">
        <v>47</v>
      </c>
      <c r="R78" s="151"/>
      <c r="S78" s="152"/>
      <c r="T78" s="153"/>
      <c r="U78" s="154"/>
      <c r="V78" s="154"/>
      <c r="W78" s="154"/>
      <c r="X78" s="154"/>
      <c r="Y78" s="154"/>
      <c r="Z78" s="154"/>
      <c r="AA78" s="155"/>
      <c r="AC78" s="75" t="str">
        <f t="shared" si="0"/>
        <v>G</v>
      </c>
      <c r="AD78" s="75" t="str">
        <f t="shared" si="1"/>
        <v>n/a</v>
      </c>
      <c r="AE78" s="75">
        <f t="shared" si="3"/>
        <v>7</v>
      </c>
      <c r="AF78" s="75" t="str">
        <f t="shared" si="4"/>
        <v>n/a</v>
      </c>
      <c r="AG78" s="75">
        <f t="shared" si="5"/>
        <v>7</v>
      </c>
      <c r="AH78" s="75" t="str">
        <f t="shared" si="6"/>
        <v>n/a</v>
      </c>
    </row>
    <row r="79" spans="1:34" ht="30" customHeight="1" x14ac:dyDescent="0.2">
      <c r="A79" s="74" t="str">
        <f t="shared" si="2"/>
        <v>Cocos (Keeling) Islands (Australia)</v>
      </c>
      <c r="B79" s="157" t="s">
        <v>129</v>
      </c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9"/>
      <c r="N79" s="160" t="s">
        <v>130</v>
      </c>
      <c r="O79" s="161"/>
      <c r="P79" s="162"/>
      <c r="Q79" s="160" t="s">
        <v>47</v>
      </c>
      <c r="R79" s="161"/>
      <c r="S79" s="162"/>
      <c r="T79" s="157"/>
      <c r="U79" s="158"/>
      <c r="V79" s="158"/>
      <c r="W79" s="158"/>
      <c r="X79" s="158"/>
      <c r="Y79" s="158"/>
      <c r="Z79" s="158"/>
      <c r="AA79" s="159"/>
      <c r="AC79" s="75" t="str">
        <f t="shared" si="0"/>
        <v>no standard time zone</v>
      </c>
      <c r="AD79" s="75" t="str">
        <f t="shared" si="1"/>
        <v>n/a</v>
      </c>
      <c r="AE79" s="75">
        <f t="shared" si="3"/>
        <v>6.5</v>
      </c>
      <c r="AF79" s="75" t="str">
        <f t="shared" si="4"/>
        <v>n/a</v>
      </c>
      <c r="AG79" s="75">
        <f t="shared" si="5"/>
        <v>6.5</v>
      </c>
      <c r="AH79" s="75" t="str">
        <f t="shared" si="6"/>
        <v>n/a</v>
      </c>
    </row>
    <row r="80" spans="1:34" ht="30" customHeight="1" x14ac:dyDescent="0.2">
      <c r="A80" s="74" t="str">
        <f t="shared" si="2"/>
        <v>Colombia</v>
      </c>
      <c r="B80" s="153" t="s">
        <v>131</v>
      </c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5"/>
      <c r="N80" s="156" t="s">
        <v>83</v>
      </c>
      <c r="O80" s="151"/>
      <c r="P80" s="152"/>
      <c r="Q80" s="156" t="s">
        <v>47</v>
      </c>
      <c r="R80" s="151"/>
      <c r="S80" s="152"/>
      <c r="T80" s="153"/>
      <c r="U80" s="154"/>
      <c r="V80" s="154"/>
      <c r="W80" s="154"/>
      <c r="X80" s="154"/>
      <c r="Y80" s="154"/>
      <c r="Z80" s="154"/>
      <c r="AA80" s="155"/>
      <c r="AC80" s="75" t="str">
        <f t="shared" si="0"/>
        <v>R</v>
      </c>
      <c r="AD80" s="75" t="str">
        <f t="shared" si="1"/>
        <v>n/a</v>
      </c>
      <c r="AE80" s="75">
        <f t="shared" si="3"/>
        <v>5</v>
      </c>
      <c r="AF80" s="75" t="str">
        <f t="shared" si="4"/>
        <v>n/a</v>
      </c>
      <c r="AG80" s="75">
        <f t="shared" si="5"/>
        <v>-5</v>
      </c>
      <c r="AH80" s="75" t="str">
        <f t="shared" si="6"/>
        <v>n/a</v>
      </c>
    </row>
    <row r="81" spans="1:34" ht="30" customHeight="1" x14ac:dyDescent="0.2">
      <c r="A81" s="74" t="str">
        <f t="shared" si="2"/>
        <v>Comoros</v>
      </c>
      <c r="B81" s="157" t="s">
        <v>132</v>
      </c>
      <c r="C81" s="158"/>
      <c r="D81" s="158"/>
      <c r="E81" s="158"/>
      <c r="F81" s="158"/>
      <c r="G81" s="158"/>
      <c r="H81" s="158"/>
      <c r="I81" s="158"/>
      <c r="J81" s="158"/>
      <c r="K81" s="158"/>
      <c r="L81" s="158"/>
      <c r="M81" s="159"/>
      <c r="N81" s="160" t="s">
        <v>50</v>
      </c>
      <c r="O81" s="161"/>
      <c r="P81" s="162"/>
      <c r="Q81" s="160" t="s">
        <v>47</v>
      </c>
      <c r="R81" s="161"/>
      <c r="S81" s="162"/>
      <c r="T81" s="157"/>
      <c r="U81" s="158"/>
      <c r="V81" s="158"/>
      <c r="W81" s="158"/>
      <c r="X81" s="158"/>
      <c r="Y81" s="158"/>
      <c r="Z81" s="158"/>
      <c r="AA81" s="159"/>
      <c r="AC81" s="75" t="str">
        <f t="shared" si="0"/>
        <v>C</v>
      </c>
      <c r="AD81" s="75" t="str">
        <f t="shared" si="1"/>
        <v>n/a</v>
      </c>
      <c r="AE81" s="75">
        <f t="shared" si="3"/>
        <v>3</v>
      </c>
      <c r="AF81" s="75" t="str">
        <f t="shared" si="4"/>
        <v>n/a</v>
      </c>
      <c r="AG81" s="75">
        <f t="shared" si="5"/>
        <v>3</v>
      </c>
      <c r="AH81" s="75" t="str">
        <f t="shared" si="6"/>
        <v>n/a</v>
      </c>
    </row>
    <row r="82" spans="1:34" ht="30" customHeight="1" x14ac:dyDescent="0.2">
      <c r="A82" s="74" t="str">
        <f t="shared" si="2"/>
        <v>Congo, Republic of the</v>
      </c>
      <c r="B82" s="153" t="s">
        <v>133</v>
      </c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5"/>
      <c r="N82" s="156" t="s">
        <v>52</v>
      </c>
      <c r="O82" s="151"/>
      <c r="P82" s="152"/>
      <c r="Q82" s="156" t="s">
        <v>47</v>
      </c>
      <c r="R82" s="151"/>
      <c r="S82" s="152"/>
      <c r="T82" s="153"/>
      <c r="U82" s="154"/>
      <c r="V82" s="154"/>
      <c r="W82" s="154"/>
      <c r="X82" s="154"/>
      <c r="Y82" s="154"/>
      <c r="Z82" s="154"/>
      <c r="AA82" s="155"/>
      <c r="AC82" s="75" t="str">
        <f t="shared" ref="AC82:AC145" si="7">IFERROR(VLOOKUP(AG82,Time_reverse,2,FALSE),"no standard time zone")</f>
        <v>A</v>
      </c>
      <c r="AD82" s="75" t="str">
        <f t="shared" ref="AD82:AD145" si="8">IF(AH82="n/a","n/a",IFERROR(VLOOKUP(AH82,Time_reverse,2,FALSE),"no standard time zone"))</f>
        <v>n/a</v>
      </c>
      <c r="AE82" s="75">
        <f t="shared" si="3"/>
        <v>1</v>
      </c>
      <c r="AF82" s="75" t="str">
        <f t="shared" si="4"/>
        <v>n/a</v>
      </c>
      <c r="AG82" s="75">
        <f t="shared" si="5"/>
        <v>1</v>
      </c>
      <c r="AH82" s="75" t="str">
        <f t="shared" si="6"/>
        <v>n/a</v>
      </c>
    </row>
    <row r="83" spans="1:34" ht="30" customHeight="1" x14ac:dyDescent="0.2">
      <c r="A83" s="74" t="str">
        <f t="shared" ref="A83:A146" si="9">B83</f>
        <v>Congo, Dem. Rep., western part</v>
      </c>
      <c r="B83" s="157" t="s">
        <v>134</v>
      </c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9"/>
      <c r="N83" s="160" t="s">
        <v>52</v>
      </c>
      <c r="O83" s="161"/>
      <c r="P83" s="162"/>
      <c r="Q83" s="160" t="s">
        <v>47</v>
      </c>
      <c r="R83" s="161"/>
      <c r="S83" s="162"/>
      <c r="T83" s="157"/>
      <c r="U83" s="158"/>
      <c r="V83" s="158"/>
      <c r="W83" s="158"/>
      <c r="X83" s="158"/>
      <c r="Y83" s="158"/>
      <c r="Z83" s="158"/>
      <c r="AA83" s="159"/>
      <c r="AC83" s="75" t="str">
        <f t="shared" si="7"/>
        <v>A</v>
      </c>
      <c r="AD83" s="75" t="str">
        <f t="shared" si="8"/>
        <v>n/a</v>
      </c>
      <c r="AE83" s="75">
        <f t="shared" ref="AE83:AE146" si="10">VALUE(MID(N83,2,2))+VALUE(MID(N83,5,2)/60)</f>
        <v>1</v>
      </c>
      <c r="AF83" s="75" t="str">
        <f t="shared" ref="AF83:AF146" si="11">IFERROR((MID(Q83,2,2))+VALUE(MID(Q83,5,2)/60)*IF(MID(Q83,1,1)="−",-1,1),"n/a")</f>
        <v>n/a</v>
      </c>
      <c r="AG83" s="75">
        <f t="shared" ref="AG83:AG146" si="12">IF(MID(N83,1,1)="−",AE83*IF(MID(N83,1,1)="−",-1,1),AE83)</f>
        <v>1</v>
      </c>
      <c r="AH83" s="75" t="str">
        <f t="shared" ref="AH83:AH146" si="13">IF(MID(Q83,1,1)="−",AF83*IF(MID(Q83,1,1)="−",-1,1),AF83)</f>
        <v>n/a</v>
      </c>
    </row>
    <row r="84" spans="1:34" ht="30" customHeight="1" x14ac:dyDescent="0.2">
      <c r="A84" s="74" t="str">
        <f t="shared" si="9"/>
        <v>Congo, Dem. Rep., eastern part</v>
      </c>
      <c r="B84" s="153" t="s">
        <v>135</v>
      </c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5"/>
      <c r="N84" s="156" t="s">
        <v>49</v>
      </c>
      <c r="O84" s="151"/>
      <c r="P84" s="152"/>
      <c r="Q84" s="156" t="s">
        <v>47</v>
      </c>
      <c r="R84" s="151"/>
      <c r="S84" s="152"/>
      <c r="T84" s="153"/>
      <c r="U84" s="154"/>
      <c r="V84" s="154"/>
      <c r="W84" s="154"/>
      <c r="X84" s="154"/>
      <c r="Y84" s="154"/>
      <c r="Z84" s="154"/>
      <c r="AA84" s="155"/>
      <c r="AC84" s="75" t="str">
        <f t="shared" si="7"/>
        <v>B</v>
      </c>
      <c r="AD84" s="75" t="str">
        <f t="shared" si="8"/>
        <v>n/a</v>
      </c>
      <c r="AE84" s="75">
        <f t="shared" si="10"/>
        <v>2</v>
      </c>
      <c r="AF84" s="75" t="str">
        <f t="shared" si="11"/>
        <v>n/a</v>
      </c>
      <c r="AG84" s="75">
        <f t="shared" si="12"/>
        <v>2</v>
      </c>
      <c r="AH84" s="75" t="str">
        <f t="shared" si="13"/>
        <v>n/a</v>
      </c>
    </row>
    <row r="85" spans="1:34" ht="30" customHeight="1" x14ac:dyDescent="0.2">
      <c r="A85" s="74" t="str">
        <f t="shared" si="9"/>
        <v>Cook Islands (New Zealand)</v>
      </c>
      <c r="B85" s="157" t="s">
        <v>136</v>
      </c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9"/>
      <c r="N85" s="160" t="s">
        <v>137</v>
      </c>
      <c r="O85" s="161"/>
      <c r="P85" s="162"/>
      <c r="Q85" s="160" t="s">
        <v>47</v>
      </c>
      <c r="R85" s="161"/>
      <c r="S85" s="162"/>
      <c r="T85" s="157"/>
      <c r="U85" s="158"/>
      <c r="V85" s="158"/>
      <c r="W85" s="158"/>
      <c r="X85" s="158"/>
      <c r="Y85" s="158"/>
      <c r="Z85" s="158"/>
      <c r="AA85" s="159"/>
      <c r="AC85" s="75" t="str">
        <f t="shared" si="7"/>
        <v>X</v>
      </c>
      <c r="AD85" s="75" t="str">
        <f t="shared" si="8"/>
        <v>n/a</v>
      </c>
      <c r="AE85" s="75">
        <f t="shared" si="10"/>
        <v>10</v>
      </c>
      <c r="AF85" s="75" t="str">
        <f t="shared" si="11"/>
        <v>n/a</v>
      </c>
      <c r="AG85" s="75">
        <f t="shared" si="12"/>
        <v>-10</v>
      </c>
      <c r="AH85" s="75" t="str">
        <f t="shared" si="13"/>
        <v>n/a</v>
      </c>
    </row>
    <row r="86" spans="1:34" ht="30" customHeight="1" x14ac:dyDescent="0.2">
      <c r="A86" s="74" t="str">
        <f t="shared" si="9"/>
        <v>Costa Rica</v>
      </c>
      <c r="B86" s="153" t="s">
        <v>138</v>
      </c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5"/>
      <c r="N86" s="156" t="s">
        <v>91</v>
      </c>
      <c r="O86" s="151"/>
      <c r="P86" s="152"/>
      <c r="Q86" s="156" t="s">
        <v>47</v>
      </c>
      <c r="R86" s="151"/>
      <c r="S86" s="152"/>
      <c r="T86" s="153"/>
      <c r="U86" s="154"/>
      <c r="V86" s="154"/>
      <c r="W86" s="154"/>
      <c r="X86" s="154"/>
      <c r="Y86" s="154"/>
      <c r="Z86" s="154"/>
      <c r="AA86" s="155"/>
      <c r="AC86" s="75" t="str">
        <f t="shared" si="7"/>
        <v>S</v>
      </c>
      <c r="AD86" s="75" t="str">
        <f t="shared" si="8"/>
        <v>n/a</v>
      </c>
      <c r="AE86" s="75">
        <f t="shared" si="10"/>
        <v>6</v>
      </c>
      <c r="AF86" s="75" t="str">
        <f t="shared" si="11"/>
        <v>n/a</v>
      </c>
      <c r="AG86" s="75">
        <f t="shared" si="12"/>
        <v>-6</v>
      </c>
      <c r="AH86" s="75" t="str">
        <f t="shared" si="13"/>
        <v>n/a</v>
      </c>
    </row>
    <row r="87" spans="1:34" ht="30" customHeight="1" x14ac:dyDescent="0.2">
      <c r="A87" s="74" t="str">
        <f t="shared" si="9"/>
        <v>Cote d'Ivoire</v>
      </c>
      <c r="B87" s="157" t="s">
        <v>139</v>
      </c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9"/>
      <c r="N87" s="160" t="s">
        <v>67</v>
      </c>
      <c r="O87" s="161"/>
      <c r="P87" s="162"/>
      <c r="Q87" s="160" t="s">
        <v>47</v>
      </c>
      <c r="R87" s="161"/>
      <c r="S87" s="162"/>
      <c r="T87" s="157"/>
      <c r="U87" s="158"/>
      <c r="V87" s="158"/>
      <c r="W87" s="158"/>
      <c r="X87" s="158"/>
      <c r="Y87" s="158"/>
      <c r="Z87" s="158"/>
      <c r="AA87" s="159"/>
      <c r="AC87" s="75" t="str">
        <f t="shared" si="7"/>
        <v>Z</v>
      </c>
      <c r="AD87" s="75" t="str">
        <f t="shared" si="8"/>
        <v>n/a</v>
      </c>
      <c r="AE87" s="75">
        <f t="shared" si="10"/>
        <v>0</v>
      </c>
      <c r="AF87" s="75" t="str">
        <f t="shared" si="11"/>
        <v>n/a</v>
      </c>
      <c r="AG87" s="75">
        <f t="shared" si="12"/>
        <v>0</v>
      </c>
      <c r="AH87" s="75" t="str">
        <f t="shared" si="13"/>
        <v>n/a</v>
      </c>
    </row>
    <row r="88" spans="1:34" ht="30" customHeight="1" x14ac:dyDescent="0.2">
      <c r="A88" s="74" t="str">
        <f t="shared" si="9"/>
        <v>Croatia</v>
      </c>
      <c r="B88" s="153" t="s">
        <v>140</v>
      </c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5"/>
      <c r="N88" s="156" t="s">
        <v>52</v>
      </c>
      <c r="O88" s="151"/>
      <c r="P88" s="152"/>
      <c r="Q88" s="156" t="s">
        <v>49</v>
      </c>
      <c r="R88" s="151"/>
      <c r="S88" s="152"/>
      <c r="T88" s="153" t="s">
        <v>367</v>
      </c>
      <c r="U88" s="154"/>
      <c r="V88" s="154"/>
      <c r="W88" s="154"/>
      <c r="X88" s="154"/>
      <c r="Y88" s="154"/>
      <c r="Z88" s="154"/>
      <c r="AA88" s="155"/>
      <c r="AC88" s="75" t="str">
        <f t="shared" si="7"/>
        <v>A</v>
      </c>
      <c r="AD88" s="75" t="str">
        <f t="shared" si="8"/>
        <v>B</v>
      </c>
      <c r="AE88" s="75">
        <f t="shared" si="10"/>
        <v>1</v>
      </c>
      <c r="AF88" s="75">
        <f t="shared" si="11"/>
        <v>2</v>
      </c>
      <c r="AG88" s="75">
        <f t="shared" si="12"/>
        <v>1</v>
      </c>
      <c r="AH88" s="75">
        <f t="shared" si="13"/>
        <v>2</v>
      </c>
    </row>
    <row r="89" spans="1:34" ht="30" customHeight="1" x14ac:dyDescent="0.2">
      <c r="A89" s="74" t="str">
        <f t="shared" si="9"/>
        <v>Cuba</v>
      </c>
      <c r="B89" s="157" t="s">
        <v>141</v>
      </c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9"/>
      <c r="N89" s="160" t="s">
        <v>83</v>
      </c>
      <c r="O89" s="161"/>
      <c r="P89" s="162"/>
      <c r="Q89" s="160" t="s">
        <v>59</v>
      </c>
      <c r="R89" s="161"/>
      <c r="S89" s="162"/>
      <c r="T89" s="157" t="s">
        <v>386</v>
      </c>
      <c r="U89" s="158"/>
      <c r="V89" s="158"/>
      <c r="W89" s="158"/>
      <c r="X89" s="158"/>
      <c r="Y89" s="158"/>
      <c r="Z89" s="158"/>
      <c r="AA89" s="159"/>
      <c r="AC89" s="75" t="str">
        <f t="shared" si="7"/>
        <v>R</v>
      </c>
      <c r="AD89" s="75" t="str">
        <f t="shared" si="8"/>
        <v>Q</v>
      </c>
      <c r="AE89" s="75">
        <f t="shared" si="10"/>
        <v>5</v>
      </c>
      <c r="AF89" s="75">
        <f t="shared" si="11"/>
        <v>4</v>
      </c>
      <c r="AG89" s="75">
        <f t="shared" si="12"/>
        <v>-5</v>
      </c>
      <c r="AH89" s="75">
        <f t="shared" si="13"/>
        <v>-4</v>
      </c>
    </row>
    <row r="90" spans="1:34" ht="30" customHeight="1" x14ac:dyDescent="0.2">
      <c r="A90" s="74" t="str">
        <f t="shared" si="9"/>
        <v>Curacao (Netherlands)</v>
      </c>
      <c r="B90" s="153" t="s">
        <v>142</v>
      </c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5"/>
      <c r="N90" s="156" t="s">
        <v>59</v>
      </c>
      <c r="O90" s="151"/>
      <c r="P90" s="152"/>
      <c r="Q90" s="156" t="s">
        <v>47</v>
      </c>
      <c r="R90" s="151"/>
      <c r="S90" s="152"/>
      <c r="T90" s="153"/>
      <c r="U90" s="154"/>
      <c r="V90" s="154"/>
      <c r="W90" s="154"/>
      <c r="X90" s="154"/>
      <c r="Y90" s="154"/>
      <c r="Z90" s="154"/>
      <c r="AA90" s="155"/>
      <c r="AC90" s="75" t="str">
        <f t="shared" si="7"/>
        <v>Q</v>
      </c>
      <c r="AD90" s="75" t="str">
        <f t="shared" si="8"/>
        <v>n/a</v>
      </c>
      <c r="AE90" s="75">
        <f t="shared" si="10"/>
        <v>4</v>
      </c>
      <c r="AF90" s="75" t="str">
        <f t="shared" si="11"/>
        <v>n/a</v>
      </c>
      <c r="AG90" s="75">
        <f t="shared" si="12"/>
        <v>-4</v>
      </c>
      <c r="AH90" s="75" t="str">
        <f t="shared" si="13"/>
        <v>n/a</v>
      </c>
    </row>
    <row r="91" spans="1:34" ht="30" customHeight="1" x14ac:dyDescent="0.2">
      <c r="A91" s="74" t="str">
        <f t="shared" si="9"/>
        <v>Cyprus</v>
      </c>
      <c r="B91" s="157" t="s">
        <v>143</v>
      </c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9"/>
      <c r="N91" s="160" t="s">
        <v>49</v>
      </c>
      <c r="O91" s="161"/>
      <c r="P91" s="162"/>
      <c r="Q91" s="160" t="s">
        <v>50</v>
      </c>
      <c r="R91" s="161"/>
      <c r="S91" s="162"/>
      <c r="T91" s="157" t="s">
        <v>369</v>
      </c>
      <c r="U91" s="158"/>
      <c r="V91" s="158"/>
      <c r="W91" s="158"/>
      <c r="X91" s="158"/>
      <c r="Y91" s="158"/>
      <c r="Z91" s="158"/>
      <c r="AA91" s="159"/>
      <c r="AC91" s="75" t="str">
        <f t="shared" si="7"/>
        <v>B</v>
      </c>
      <c r="AD91" s="75" t="str">
        <f t="shared" si="8"/>
        <v>C</v>
      </c>
      <c r="AE91" s="75">
        <f t="shared" si="10"/>
        <v>2</v>
      </c>
      <c r="AF91" s="75">
        <f t="shared" si="11"/>
        <v>3</v>
      </c>
      <c r="AG91" s="75">
        <f t="shared" si="12"/>
        <v>2</v>
      </c>
      <c r="AH91" s="75">
        <f t="shared" si="13"/>
        <v>3</v>
      </c>
    </row>
    <row r="92" spans="1:34" ht="30" customHeight="1" x14ac:dyDescent="0.2">
      <c r="A92" s="74" t="str">
        <f t="shared" si="9"/>
        <v>Czech Republic</v>
      </c>
      <c r="B92" s="153" t="s">
        <v>144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5"/>
      <c r="N92" s="156" t="s">
        <v>52</v>
      </c>
      <c r="O92" s="151"/>
      <c r="P92" s="152"/>
      <c r="Q92" s="156" t="s">
        <v>49</v>
      </c>
      <c r="R92" s="151"/>
      <c r="S92" s="152"/>
      <c r="T92" s="153" t="s">
        <v>367</v>
      </c>
      <c r="U92" s="154"/>
      <c r="V92" s="154"/>
      <c r="W92" s="154"/>
      <c r="X92" s="154"/>
      <c r="Y92" s="154"/>
      <c r="Z92" s="154"/>
      <c r="AA92" s="155"/>
      <c r="AC92" s="75" t="str">
        <f t="shared" si="7"/>
        <v>A</v>
      </c>
      <c r="AD92" s="75" t="str">
        <f t="shared" si="8"/>
        <v>B</v>
      </c>
      <c r="AE92" s="75">
        <f t="shared" si="10"/>
        <v>1</v>
      </c>
      <c r="AF92" s="75">
        <f t="shared" si="11"/>
        <v>2</v>
      </c>
      <c r="AG92" s="75">
        <f t="shared" si="12"/>
        <v>1</v>
      </c>
      <c r="AH92" s="75">
        <f t="shared" si="13"/>
        <v>2</v>
      </c>
    </row>
    <row r="93" spans="1:34" ht="30" customHeight="1" x14ac:dyDescent="0.2">
      <c r="A93" s="74" t="str">
        <f t="shared" si="9"/>
        <v>Denmark</v>
      </c>
      <c r="B93" s="157" t="s">
        <v>145</v>
      </c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9"/>
      <c r="N93" s="160" t="s">
        <v>52</v>
      </c>
      <c r="O93" s="161"/>
      <c r="P93" s="162"/>
      <c r="Q93" s="160" t="s">
        <v>49</v>
      </c>
      <c r="R93" s="161"/>
      <c r="S93" s="162"/>
      <c r="T93" s="157" t="s">
        <v>367</v>
      </c>
      <c r="U93" s="158"/>
      <c r="V93" s="158"/>
      <c r="W93" s="158"/>
      <c r="X93" s="158"/>
      <c r="Y93" s="158"/>
      <c r="Z93" s="158"/>
      <c r="AA93" s="159"/>
      <c r="AC93" s="75" t="str">
        <f t="shared" si="7"/>
        <v>A</v>
      </c>
      <c r="AD93" s="75" t="str">
        <f t="shared" si="8"/>
        <v>B</v>
      </c>
      <c r="AE93" s="75">
        <f t="shared" si="10"/>
        <v>1</v>
      </c>
      <c r="AF93" s="75">
        <f t="shared" si="11"/>
        <v>2</v>
      </c>
      <c r="AG93" s="75">
        <f t="shared" si="12"/>
        <v>1</v>
      </c>
      <c r="AH93" s="75">
        <f t="shared" si="13"/>
        <v>2</v>
      </c>
    </row>
    <row r="94" spans="1:34" ht="30" customHeight="1" x14ac:dyDescent="0.2">
      <c r="A94" s="74" t="str">
        <f t="shared" si="9"/>
        <v>Djibouti</v>
      </c>
      <c r="B94" s="153" t="s">
        <v>146</v>
      </c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5"/>
      <c r="N94" s="156" t="s">
        <v>50</v>
      </c>
      <c r="O94" s="151"/>
      <c r="P94" s="152"/>
      <c r="Q94" s="156" t="s">
        <v>47</v>
      </c>
      <c r="R94" s="151"/>
      <c r="S94" s="152"/>
      <c r="T94" s="153"/>
      <c r="U94" s="154"/>
      <c r="V94" s="154"/>
      <c r="W94" s="154"/>
      <c r="X94" s="154"/>
      <c r="Y94" s="154"/>
      <c r="Z94" s="154"/>
      <c r="AA94" s="155"/>
      <c r="AC94" s="75" t="str">
        <f t="shared" si="7"/>
        <v>C</v>
      </c>
      <c r="AD94" s="75" t="str">
        <f t="shared" si="8"/>
        <v>n/a</v>
      </c>
      <c r="AE94" s="75">
        <f t="shared" si="10"/>
        <v>3</v>
      </c>
      <c r="AF94" s="75" t="str">
        <f t="shared" si="11"/>
        <v>n/a</v>
      </c>
      <c r="AG94" s="75">
        <f t="shared" si="12"/>
        <v>3</v>
      </c>
      <c r="AH94" s="75" t="str">
        <f t="shared" si="13"/>
        <v>n/a</v>
      </c>
    </row>
    <row r="95" spans="1:34" ht="30" customHeight="1" x14ac:dyDescent="0.2">
      <c r="A95" s="74" t="str">
        <f t="shared" si="9"/>
        <v>Dominica</v>
      </c>
      <c r="B95" s="157" t="s">
        <v>147</v>
      </c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9"/>
      <c r="N95" s="160" t="s">
        <v>59</v>
      </c>
      <c r="O95" s="161"/>
      <c r="P95" s="162"/>
      <c r="Q95" s="160" t="s">
        <v>47</v>
      </c>
      <c r="R95" s="161"/>
      <c r="S95" s="162"/>
      <c r="T95" s="157"/>
      <c r="U95" s="158"/>
      <c r="V95" s="158"/>
      <c r="W95" s="158"/>
      <c r="X95" s="158"/>
      <c r="Y95" s="158"/>
      <c r="Z95" s="158"/>
      <c r="AA95" s="159"/>
      <c r="AC95" s="75" t="str">
        <f t="shared" si="7"/>
        <v>Q</v>
      </c>
      <c r="AD95" s="75" t="str">
        <f t="shared" si="8"/>
        <v>n/a</v>
      </c>
      <c r="AE95" s="75">
        <f t="shared" si="10"/>
        <v>4</v>
      </c>
      <c r="AF95" s="75" t="str">
        <f t="shared" si="11"/>
        <v>n/a</v>
      </c>
      <c r="AG95" s="75">
        <f t="shared" si="12"/>
        <v>-4</v>
      </c>
      <c r="AH95" s="75" t="str">
        <f t="shared" si="13"/>
        <v>n/a</v>
      </c>
    </row>
    <row r="96" spans="1:34" ht="30" customHeight="1" x14ac:dyDescent="0.2">
      <c r="A96" s="74" t="str">
        <f t="shared" si="9"/>
        <v>Dominican Republic</v>
      </c>
      <c r="B96" s="153" t="s">
        <v>148</v>
      </c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5"/>
      <c r="N96" s="156" t="s">
        <v>59</v>
      </c>
      <c r="O96" s="151"/>
      <c r="P96" s="152"/>
      <c r="Q96" s="156" t="s">
        <v>47</v>
      </c>
      <c r="R96" s="151"/>
      <c r="S96" s="152"/>
      <c r="T96" s="153"/>
      <c r="U96" s="154"/>
      <c r="V96" s="154"/>
      <c r="W96" s="154"/>
      <c r="X96" s="154"/>
      <c r="Y96" s="154"/>
      <c r="Z96" s="154"/>
      <c r="AA96" s="155"/>
      <c r="AC96" s="75" t="str">
        <f t="shared" si="7"/>
        <v>Q</v>
      </c>
      <c r="AD96" s="75" t="str">
        <f t="shared" si="8"/>
        <v>n/a</v>
      </c>
      <c r="AE96" s="75">
        <f t="shared" si="10"/>
        <v>4</v>
      </c>
      <c r="AF96" s="75" t="str">
        <f t="shared" si="11"/>
        <v>n/a</v>
      </c>
      <c r="AG96" s="75">
        <f t="shared" si="12"/>
        <v>-4</v>
      </c>
      <c r="AH96" s="75" t="str">
        <f t="shared" si="13"/>
        <v>n/a</v>
      </c>
    </row>
    <row r="97" spans="1:34" ht="30" customHeight="1" x14ac:dyDescent="0.2">
      <c r="A97" s="74" t="str">
        <f t="shared" si="9"/>
        <v>Ecuador, main territory</v>
      </c>
      <c r="B97" s="157" t="s">
        <v>149</v>
      </c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9"/>
      <c r="N97" s="160" t="s">
        <v>83</v>
      </c>
      <c r="O97" s="161"/>
      <c r="P97" s="162"/>
      <c r="Q97" s="160" t="s">
        <v>47</v>
      </c>
      <c r="R97" s="161"/>
      <c r="S97" s="162"/>
      <c r="T97" s="157"/>
      <c r="U97" s="158"/>
      <c r="V97" s="158"/>
      <c r="W97" s="158"/>
      <c r="X97" s="158"/>
      <c r="Y97" s="158"/>
      <c r="Z97" s="158"/>
      <c r="AA97" s="159"/>
      <c r="AC97" s="75" t="str">
        <f t="shared" si="7"/>
        <v>R</v>
      </c>
      <c r="AD97" s="75" t="str">
        <f t="shared" si="8"/>
        <v>n/a</v>
      </c>
      <c r="AE97" s="75">
        <f t="shared" si="10"/>
        <v>5</v>
      </c>
      <c r="AF97" s="75" t="str">
        <f t="shared" si="11"/>
        <v>n/a</v>
      </c>
      <c r="AG97" s="75">
        <f t="shared" si="12"/>
        <v>-5</v>
      </c>
      <c r="AH97" s="75" t="str">
        <f t="shared" si="13"/>
        <v>n/a</v>
      </c>
    </row>
    <row r="98" spans="1:34" ht="30" customHeight="1" x14ac:dyDescent="0.2">
      <c r="A98" s="74" t="str">
        <f t="shared" si="9"/>
        <v>Ecuador, Galapagos Province</v>
      </c>
      <c r="B98" s="153" t="s">
        <v>150</v>
      </c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5"/>
      <c r="N98" s="156" t="s">
        <v>91</v>
      </c>
      <c r="O98" s="151"/>
      <c r="P98" s="152"/>
      <c r="Q98" s="156" t="s">
        <v>47</v>
      </c>
      <c r="R98" s="151"/>
      <c r="S98" s="152"/>
      <c r="T98" s="153"/>
      <c r="U98" s="154"/>
      <c r="V98" s="154"/>
      <c r="W98" s="154"/>
      <c r="X98" s="154"/>
      <c r="Y98" s="154"/>
      <c r="Z98" s="154"/>
      <c r="AA98" s="155"/>
      <c r="AC98" s="75" t="str">
        <f t="shared" si="7"/>
        <v>S</v>
      </c>
      <c r="AD98" s="75" t="str">
        <f t="shared" si="8"/>
        <v>n/a</v>
      </c>
      <c r="AE98" s="75">
        <f t="shared" si="10"/>
        <v>6</v>
      </c>
      <c r="AF98" s="75" t="str">
        <f t="shared" si="11"/>
        <v>n/a</v>
      </c>
      <c r="AG98" s="75">
        <f t="shared" si="12"/>
        <v>-6</v>
      </c>
      <c r="AH98" s="75" t="str">
        <f t="shared" si="13"/>
        <v>n/a</v>
      </c>
    </row>
    <row r="99" spans="1:34" ht="30" customHeight="1" x14ac:dyDescent="0.2">
      <c r="A99" s="74" t="str">
        <f t="shared" si="9"/>
        <v>Egypt</v>
      </c>
      <c r="B99" s="157" t="s">
        <v>151</v>
      </c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9"/>
      <c r="N99" s="160" t="s">
        <v>49</v>
      </c>
      <c r="O99" s="161"/>
      <c r="P99" s="162"/>
      <c r="Q99" s="160" t="s">
        <v>47</v>
      </c>
      <c r="R99" s="161"/>
      <c r="S99" s="162"/>
      <c r="T99" s="157"/>
      <c r="U99" s="158"/>
      <c r="V99" s="158"/>
      <c r="W99" s="158"/>
      <c r="X99" s="158"/>
      <c r="Y99" s="158"/>
      <c r="Z99" s="158"/>
      <c r="AA99" s="159"/>
      <c r="AC99" s="75" t="str">
        <f t="shared" si="7"/>
        <v>B</v>
      </c>
      <c r="AD99" s="75" t="str">
        <f t="shared" si="8"/>
        <v>n/a</v>
      </c>
      <c r="AE99" s="75">
        <f t="shared" si="10"/>
        <v>2</v>
      </c>
      <c r="AF99" s="75" t="str">
        <f t="shared" si="11"/>
        <v>n/a</v>
      </c>
      <c r="AG99" s="75">
        <f t="shared" si="12"/>
        <v>2</v>
      </c>
      <c r="AH99" s="75" t="str">
        <f t="shared" si="13"/>
        <v>n/a</v>
      </c>
    </row>
    <row r="100" spans="1:34" ht="30" customHeight="1" x14ac:dyDescent="0.2">
      <c r="A100" s="74" t="str">
        <f t="shared" si="9"/>
        <v>El Salvador</v>
      </c>
      <c r="B100" s="153" t="s">
        <v>152</v>
      </c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5"/>
      <c r="N100" s="156" t="s">
        <v>91</v>
      </c>
      <c r="O100" s="151"/>
      <c r="P100" s="152"/>
      <c r="Q100" s="156" t="s">
        <v>47</v>
      </c>
      <c r="R100" s="151"/>
      <c r="S100" s="152"/>
      <c r="T100" s="153"/>
      <c r="U100" s="154"/>
      <c r="V100" s="154"/>
      <c r="W100" s="154"/>
      <c r="X100" s="154"/>
      <c r="Y100" s="154"/>
      <c r="Z100" s="154"/>
      <c r="AA100" s="155"/>
      <c r="AC100" s="75" t="str">
        <f t="shared" si="7"/>
        <v>S</v>
      </c>
      <c r="AD100" s="75" t="str">
        <f t="shared" si="8"/>
        <v>n/a</v>
      </c>
      <c r="AE100" s="75">
        <f t="shared" si="10"/>
        <v>6</v>
      </c>
      <c r="AF100" s="75" t="str">
        <f t="shared" si="11"/>
        <v>n/a</v>
      </c>
      <c r="AG100" s="75">
        <f t="shared" si="12"/>
        <v>-6</v>
      </c>
      <c r="AH100" s="75" t="str">
        <f t="shared" si="13"/>
        <v>n/a</v>
      </c>
    </row>
    <row r="101" spans="1:34" ht="30" customHeight="1" x14ac:dyDescent="0.2">
      <c r="A101" s="74" t="str">
        <f t="shared" si="9"/>
        <v>Equatorial Guinea</v>
      </c>
      <c r="B101" s="157" t="s">
        <v>153</v>
      </c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9"/>
      <c r="N101" s="160" t="s">
        <v>52</v>
      </c>
      <c r="O101" s="161"/>
      <c r="P101" s="162"/>
      <c r="Q101" s="160" t="s">
        <v>47</v>
      </c>
      <c r="R101" s="161"/>
      <c r="S101" s="162"/>
      <c r="T101" s="157"/>
      <c r="U101" s="158"/>
      <c r="V101" s="158"/>
      <c r="W101" s="158"/>
      <c r="X101" s="158"/>
      <c r="Y101" s="158"/>
      <c r="Z101" s="158"/>
      <c r="AA101" s="159"/>
      <c r="AC101" s="75" t="str">
        <f t="shared" si="7"/>
        <v>A</v>
      </c>
      <c r="AD101" s="75" t="str">
        <f t="shared" si="8"/>
        <v>n/a</v>
      </c>
      <c r="AE101" s="75">
        <f t="shared" si="10"/>
        <v>1</v>
      </c>
      <c r="AF101" s="75" t="str">
        <f t="shared" si="11"/>
        <v>n/a</v>
      </c>
      <c r="AG101" s="75">
        <f t="shared" si="12"/>
        <v>1</v>
      </c>
      <c r="AH101" s="75" t="str">
        <f t="shared" si="13"/>
        <v>n/a</v>
      </c>
    </row>
    <row r="102" spans="1:34" ht="30" customHeight="1" x14ac:dyDescent="0.2">
      <c r="A102" s="74" t="str">
        <f t="shared" si="9"/>
        <v>Eritrea</v>
      </c>
      <c r="B102" s="153" t="s">
        <v>154</v>
      </c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5"/>
      <c r="N102" s="156" t="s">
        <v>50</v>
      </c>
      <c r="O102" s="151"/>
      <c r="P102" s="152"/>
      <c r="Q102" s="156" t="s">
        <v>47</v>
      </c>
      <c r="R102" s="151"/>
      <c r="S102" s="152"/>
      <c r="T102" s="153"/>
      <c r="U102" s="154"/>
      <c r="V102" s="154"/>
      <c r="W102" s="154"/>
      <c r="X102" s="154"/>
      <c r="Y102" s="154"/>
      <c r="Z102" s="154"/>
      <c r="AA102" s="155"/>
      <c r="AC102" s="75" t="str">
        <f t="shared" si="7"/>
        <v>C</v>
      </c>
      <c r="AD102" s="75" t="str">
        <f t="shared" si="8"/>
        <v>n/a</v>
      </c>
      <c r="AE102" s="75">
        <f t="shared" si="10"/>
        <v>3</v>
      </c>
      <c r="AF102" s="75" t="str">
        <f t="shared" si="11"/>
        <v>n/a</v>
      </c>
      <c r="AG102" s="75">
        <f t="shared" si="12"/>
        <v>3</v>
      </c>
      <c r="AH102" s="75" t="str">
        <f t="shared" si="13"/>
        <v>n/a</v>
      </c>
    </row>
    <row r="103" spans="1:34" ht="30" customHeight="1" x14ac:dyDescent="0.2">
      <c r="A103" s="74" t="str">
        <f t="shared" si="9"/>
        <v>Estonia</v>
      </c>
      <c r="B103" s="157" t="s">
        <v>155</v>
      </c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9"/>
      <c r="N103" s="160" t="s">
        <v>49</v>
      </c>
      <c r="O103" s="161"/>
      <c r="P103" s="162"/>
      <c r="Q103" s="160" t="s">
        <v>50</v>
      </c>
      <c r="R103" s="161"/>
      <c r="S103" s="162"/>
      <c r="T103" s="157" t="s">
        <v>369</v>
      </c>
      <c r="U103" s="158"/>
      <c r="V103" s="158"/>
      <c r="W103" s="158"/>
      <c r="X103" s="158"/>
      <c r="Y103" s="158"/>
      <c r="Z103" s="158"/>
      <c r="AA103" s="159"/>
      <c r="AC103" s="75" t="str">
        <f t="shared" si="7"/>
        <v>B</v>
      </c>
      <c r="AD103" s="75" t="str">
        <f t="shared" si="8"/>
        <v>C</v>
      </c>
      <c r="AE103" s="75">
        <f t="shared" si="10"/>
        <v>2</v>
      </c>
      <c r="AF103" s="75">
        <f t="shared" si="11"/>
        <v>3</v>
      </c>
      <c r="AG103" s="75">
        <f t="shared" si="12"/>
        <v>2</v>
      </c>
      <c r="AH103" s="75">
        <f t="shared" si="13"/>
        <v>3</v>
      </c>
    </row>
    <row r="104" spans="1:34" ht="30" customHeight="1" x14ac:dyDescent="0.2">
      <c r="A104" s="74" t="str">
        <f t="shared" si="9"/>
        <v>Ethiopia</v>
      </c>
      <c r="B104" s="153" t="s">
        <v>156</v>
      </c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5"/>
      <c r="N104" s="156" t="s">
        <v>50</v>
      </c>
      <c r="O104" s="151"/>
      <c r="P104" s="152"/>
      <c r="Q104" s="156" t="s">
        <v>47</v>
      </c>
      <c r="R104" s="151"/>
      <c r="S104" s="152"/>
      <c r="T104" s="153"/>
      <c r="U104" s="154"/>
      <c r="V104" s="154"/>
      <c r="W104" s="154"/>
      <c r="X104" s="154"/>
      <c r="Y104" s="154"/>
      <c r="Z104" s="154"/>
      <c r="AA104" s="155"/>
      <c r="AC104" s="75" t="str">
        <f t="shared" si="7"/>
        <v>C</v>
      </c>
      <c r="AD104" s="75" t="str">
        <f t="shared" si="8"/>
        <v>n/a</v>
      </c>
      <c r="AE104" s="75">
        <f t="shared" si="10"/>
        <v>3</v>
      </c>
      <c r="AF104" s="75" t="str">
        <f t="shared" si="11"/>
        <v>n/a</v>
      </c>
      <c r="AG104" s="75">
        <f t="shared" si="12"/>
        <v>3</v>
      </c>
      <c r="AH104" s="75" t="str">
        <f t="shared" si="13"/>
        <v>n/a</v>
      </c>
    </row>
    <row r="105" spans="1:34" ht="30" customHeight="1" x14ac:dyDescent="0.2">
      <c r="A105" s="74" t="str">
        <f t="shared" si="9"/>
        <v>Falkland Islands (UK)</v>
      </c>
      <c r="B105" s="157" t="s">
        <v>157</v>
      </c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9"/>
      <c r="N105" s="160" t="s">
        <v>62</v>
      </c>
      <c r="O105" s="161"/>
      <c r="P105" s="162"/>
      <c r="Q105" s="160" t="s">
        <v>47</v>
      </c>
      <c r="R105" s="161"/>
      <c r="S105" s="162"/>
      <c r="T105" s="157"/>
      <c r="U105" s="158"/>
      <c r="V105" s="158"/>
      <c r="W105" s="158"/>
      <c r="X105" s="158"/>
      <c r="Y105" s="158"/>
      <c r="Z105" s="158"/>
      <c r="AA105" s="159"/>
      <c r="AC105" s="75" t="str">
        <f t="shared" si="7"/>
        <v>P</v>
      </c>
      <c r="AD105" s="75" t="str">
        <f t="shared" si="8"/>
        <v>n/a</v>
      </c>
      <c r="AE105" s="75">
        <f t="shared" si="10"/>
        <v>3</v>
      </c>
      <c r="AF105" s="75" t="str">
        <f t="shared" si="11"/>
        <v>n/a</v>
      </c>
      <c r="AG105" s="75">
        <f t="shared" si="12"/>
        <v>-3</v>
      </c>
      <c r="AH105" s="75" t="str">
        <f t="shared" si="13"/>
        <v>n/a</v>
      </c>
    </row>
    <row r="106" spans="1:34" ht="30" customHeight="1" x14ac:dyDescent="0.2">
      <c r="A106" s="74" t="str">
        <f t="shared" si="9"/>
        <v>Faroe Islands (Denmark)</v>
      </c>
      <c r="B106" s="153" t="s">
        <v>158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5"/>
      <c r="N106" s="156" t="s">
        <v>67</v>
      </c>
      <c r="O106" s="151"/>
      <c r="P106" s="152"/>
      <c r="Q106" s="156" t="s">
        <v>52</v>
      </c>
      <c r="R106" s="151"/>
      <c r="S106" s="152"/>
      <c r="T106" s="153" t="s">
        <v>368</v>
      </c>
      <c r="U106" s="154"/>
      <c r="V106" s="154"/>
      <c r="W106" s="154"/>
      <c r="X106" s="154"/>
      <c r="Y106" s="154"/>
      <c r="Z106" s="154"/>
      <c r="AA106" s="155"/>
      <c r="AC106" s="75" t="str">
        <f t="shared" si="7"/>
        <v>Z</v>
      </c>
      <c r="AD106" s="75" t="str">
        <f t="shared" si="8"/>
        <v>A</v>
      </c>
      <c r="AE106" s="75">
        <f t="shared" si="10"/>
        <v>0</v>
      </c>
      <c r="AF106" s="75">
        <f t="shared" si="11"/>
        <v>1</v>
      </c>
      <c r="AG106" s="75">
        <f t="shared" si="12"/>
        <v>0</v>
      </c>
      <c r="AH106" s="75">
        <f t="shared" si="13"/>
        <v>1</v>
      </c>
    </row>
    <row r="107" spans="1:34" ht="30" customHeight="1" x14ac:dyDescent="0.2">
      <c r="A107" s="74" t="str">
        <f t="shared" si="9"/>
        <v>Fiji</v>
      </c>
      <c r="B107" s="157" t="s">
        <v>159</v>
      </c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9"/>
      <c r="N107" s="160" t="s">
        <v>160</v>
      </c>
      <c r="O107" s="161"/>
      <c r="P107" s="162"/>
      <c r="Q107" s="160" t="s">
        <v>161</v>
      </c>
      <c r="R107" s="161"/>
      <c r="S107" s="162"/>
      <c r="T107" s="157" t="s">
        <v>370</v>
      </c>
      <c r="U107" s="158"/>
      <c r="V107" s="158"/>
      <c r="W107" s="158"/>
      <c r="X107" s="158"/>
      <c r="Y107" s="158"/>
      <c r="Z107" s="158"/>
      <c r="AA107" s="159"/>
      <c r="AC107" s="75" t="str">
        <f t="shared" si="7"/>
        <v>M</v>
      </c>
      <c r="AD107" s="75" t="str">
        <f t="shared" si="8"/>
        <v>no standard time zone</v>
      </c>
      <c r="AE107" s="75">
        <f t="shared" si="10"/>
        <v>12</v>
      </c>
      <c r="AF107" s="75">
        <f t="shared" si="11"/>
        <v>13</v>
      </c>
      <c r="AG107" s="75">
        <f t="shared" si="12"/>
        <v>12</v>
      </c>
      <c r="AH107" s="75">
        <f t="shared" si="13"/>
        <v>13</v>
      </c>
    </row>
    <row r="108" spans="1:34" ht="30" customHeight="1" x14ac:dyDescent="0.2">
      <c r="A108" s="74" t="str">
        <f t="shared" si="9"/>
        <v>Finland</v>
      </c>
      <c r="B108" s="153" t="s">
        <v>162</v>
      </c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5"/>
      <c r="N108" s="156" t="s">
        <v>49</v>
      </c>
      <c r="O108" s="151"/>
      <c r="P108" s="152"/>
      <c r="Q108" s="156" t="s">
        <v>50</v>
      </c>
      <c r="R108" s="151"/>
      <c r="S108" s="152"/>
      <c r="T108" s="153" t="s">
        <v>369</v>
      </c>
      <c r="U108" s="154"/>
      <c r="V108" s="154"/>
      <c r="W108" s="154"/>
      <c r="X108" s="154"/>
      <c r="Y108" s="154"/>
      <c r="Z108" s="154"/>
      <c r="AA108" s="155"/>
      <c r="AC108" s="75" t="str">
        <f t="shared" si="7"/>
        <v>B</v>
      </c>
      <c r="AD108" s="75" t="str">
        <f t="shared" si="8"/>
        <v>C</v>
      </c>
      <c r="AE108" s="75">
        <f t="shared" si="10"/>
        <v>2</v>
      </c>
      <c r="AF108" s="75">
        <f t="shared" si="11"/>
        <v>3</v>
      </c>
      <c r="AG108" s="75">
        <f t="shared" si="12"/>
        <v>2</v>
      </c>
      <c r="AH108" s="75">
        <f t="shared" si="13"/>
        <v>3</v>
      </c>
    </row>
    <row r="109" spans="1:34" ht="30" customHeight="1" x14ac:dyDescent="0.2">
      <c r="A109" s="74" t="str">
        <f t="shared" si="9"/>
        <v>France</v>
      </c>
      <c r="B109" s="157" t="s">
        <v>163</v>
      </c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9"/>
      <c r="N109" s="160" t="s">
        <v>52</v>
      </c>
      <c r="O109" s="161"/>
      <c r="P109" s="162"/>
      <c r="Q109" s="160" t="s">
        <v>49</v>
      </c>
      <c r="R109" s="161"/>
      <c r="S109" s="162"/>
      <c r="T109" s="157" t="s">
        <v>367</v>
      </c>
      <c r="U109" s="158"/>
      <c r="V109" s="158"/>
      <c r="W109" s="158"/>
      <c r="X109" s="158"/>
      <c r="Y109" s="158"/>
      <c r="Z109" s="158"/>
      <c r="AA109" s="159"/>
      <c r="AC109" s="75" t="str">
        <f t="shared" si="7"/>
        <v>A</v>
      </c>
      <c r="AD109" s="75" t="str">
        <f t="shared" si="8"/>
        <v>B</v>
      </c>
      <c r="AE109" s="75">
        <f t="shared" si="10"/>
        <v>1</v>
      </c>
      <c r="AF109" s="75">
        <f t="shared" si="11"/>
        <v>2</v>
      </c>
      <c r="AG109" s="75">
        <f t="shared" si="12"/>
        <v>1</v>
      </c>
      <c r="AH109" s="75">
        <f t="shared" si="13"/>
        <v>2</v>
      </c>
    </row>
    <row r="110" spans="1:34" ht="30" customHeight="1" x14ac:dyDescent="0.2">
      <c r="A110" s="74" t="str">
        <f t="shared" si="9"/>
        <v>French Guiana (France)</v>
      </c>
      <c r="B110" s="153" t="s">
        <v>164</v>
      </c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5"/>
      <c r="N110" s="156" t="s">
        <v>62</v>
      </c>
      <c r="O110" s="151"/>
      <c r="P110" s="152"/>
      <c r="Q110" s="156" t="s">
        <v>47</v>
      </c>
      <c r="R110" s="151"/>
      <c r="S110" s="152"/>
      <c r="T110" s="153"/>
      <c r="U110" s="154"/>
      <c r="V110" s="154"/>
      <c r="W110" s="154"/>
      <c r="X110" s="154"/>
      <c r="Y110" s="154"/>
      <c r="Z110" s="154"/>
      <c r="AA110" s="155"/>
      <c r="AC110" s="75" t="str">
        <f t="shared" si="7"/>
        <v>P</v>
      </c>
      <c r="AD110" s="75" t="str">
        <f t="shared" si="8"/>
        <v>n/a</v>
      </c>
      <c r="AE110" s="75">
        <f t="shared" si="10"/>
        <v>3</v>
      </c>
      <c r="AF110" s="75" t="str">
        <f t="shared" si="11"/>
        <v>n/a</v>
      </c>
      <c r="AG110" s="75">
        <f t="shared" si="12"/>
        <v>-3</v>
      </c>
      <c r="AH110" s="75" t="str">
        <f t="shared" si="13"/>
        <v>n/a</v>
      </c>
    </row>
    <row r="111" spans="1:34" ht="30" customHeight="1" x14ac:dyDescent="0.2">
      <c r="A111" s="74" t="str">
        <f t="shared" si="9"/>
        <v>French Polynesia, Tahiti Island (France)</v>
      </c>
      <c r="B111" s="157" t="s">
        <v>165</v>
      </c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9"/>
      <c r="N111" s="160" t="s">
        <v>137</v>
      </c>
      <c r="O111" s="161"/>
      <c r="P111" s="162"/>
      <c r="Q111" s="160" t="s">
        <v>47</v>
      </c>
      <c r="R111" s="161"/>
      <c r="S111" s="162"/>
      <c r="T111" s="157"/>
      <c r="U111" s="158"/>
      <c r="V111" s="158"/>
      <c r="W111" s="158"/>
      <c r="X111" s="158"/>
      <c r="Y111" s="158"/>
      <c r="Z111" s="158"/>
      <c r="AA111" s="159"/>
      <c r="AC111" s="75" t="str">
        <f t="shared" si="7"/>
        <v>X</v>
      </c>
      <c r="AD111" s="75" t="str">
        <f t="shared" si="8"/>
        <v>n/a</v>
      </c>
      <c r="AE111" s="75">
        <f t="shared" si="10"/>
        <v>10</v>
      </c>
      <c r="AF111" s="75" t="str">
        <f t="shared" si="11"/>
        <v>n/a</v>
      </c>
      <c r="AG111" s="75">
        <f t="shared" si="12"/>
        <v>-10</v>
      </c>
      <c r="AH111" s="75" t="str">
        <f t="shared" si="13"/>
        <v>n/a</v>
      </c>
    </row>
    <row r="112" spans="1:34" ht="30" customHeight="1" x14ac:dyDescent="0.2">
      <c r="A112" s="74" t="str">
        <f t="shared" si="9"/>
        <v>French Polynesia, Marquesas Islands (France)</v>
      </c>
      <c r="B112" s="153" t="s">
        <v>166</v>
      </c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5"/>
      <c r="N112" s="156" t="s">
        <v>167</v>
      </c>
      <c r="O112" s="151"/>
      <c r="P112" s="152"/>
      <c r="Q112" s="156" t="s">
        <v>47</v>
      </c>
      <c r="R112" s="151"/>
      <c r="S112" s="152"/>
      <c r="T112" s="153"/>
      <c r="U112" s="154"/>
      <c r="V112" s="154"/>
      <c r="W112" s="154"/>
      <c r="X112" s="154"/>
      <c r="Y112" s="154"/>
      <c r="Z112" s="154"/>
      <c r="AA112" s="155"/>
      <c r="AC112" s="75" t="str">
        <f t="shared" si="7"/>
        <v>no standard time zone</v>
      </c>
      <c r="AD112" s="75" t="str">
        <f t="shared" si="8"/>
        <v>n/a</v>
      </c>
      <c r="AE112" s="75">
        <f t="shared" si="10"/>
        <v>9.5</v>
      </c>
      <c r="AF112" s="75" t="str">
        <f t="shared" si="11"/>
        <v>n/a</v>
      </c>
      <c r="AG112" s="75">
        <f t="shared" si="12"/>
        <v>-9.5</v>
      </c>
      <c r="AH112" s="75" t="str">
        <f t="shared" si="13"/>
        <v>n/a</v>
      </c>
    </row>
    <row r="113" spans="1:34" ht="30" customHeight="1" x14ac:dyDescent="0.2">
      <c r="A113" s="74" t="str">
        <f t="shared" si="9"/>
        <v>French Polynesia, Gambier Islands (France)</v>
      </c>
      <c r="B113" s="157" t="s">
        <v>168</v>
      </c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9"/>
      <c r="N113" s="160" t="s">
        <v>169</v>
      </c>
      <c r="O113" s="161"/>
      <c r="P113" s="162"/>
      <c r="Q113" s="160" t="s">
        <v>47</v>
      </c>
      <c r="R113" s="161"/>
      <c r="S113" s="162"/>
      <c r="T113" s="157"/>
      <c r="U113" s="158"/>
      <c r="V113" s="158"/>
      <c r="W113" s="158"/>
      <c r="X113" s="158"/>
      <c r="Y113" s="158"/>
      <c r="Z113" s="158"/>
      <c r="AA113" s="159"/>
      <c r="AC113" s="75" t="str">
        <f t="shared" si="7"/>
        <v>V</v>
      </c>
      <c r="AD113" s="75" t="str">
        <f t="shared" si="8"/>
        <v>n/a</v>
      </c>
      <c r="AE113" s="75">
        <f t="shared" si="10"/>
        <v>9</v>
      </c>
      <c r="AF113" s="75" t="str">
        <f t="shared" si="11"/>
        <v>n/a</v>
      </c>
      <c r="AG113" s="75">
        <f t="shared" si="12"/>
        <v>-9</v>
      </c>
      <c r="AH113" s="75" t="str">
        <f t="shared" si="13"/>
        <v>n/a</v>
      </c>
    </row>
    <row r="114" spans="1:34" ht="30" customHeight="1" x14ac:dyDescent="0.2">
      <c r="A114" s="74" t="str">
        <f t="shared" si="9"/>
        <v>Gabon</v>
      </c>
      <c r="B114" s="153" t="s">
        <v>170</v>
      </c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5"/>
      <c r="N114" s="156" t="s">
        <v>52</v>
      </c>
      <c r="O114" s="151"/>
      <c r="P114" s="152"/>
      <c r="Q114" s="156" t="s">
        <v>47</v>
      </c>
      <c r="R114" s="151"/>
      <c r="S114" s="152"/>
      <c r="T114" s="153"/>
      <c r="U114" s="154"/>
      <c r="V114" s="154"/>
      <c r="W114" s="154"/>
      <c r="X114" s="154"/>
      <c r="Y114" s="154"/>
      <c r="Z114" s="154"/>
      <c r="AA114" s="155"/>
      <c r="AC114" s="75" t="str">
        <f t="shared" si="7"/>
        <v>A</v>
      </c>
      <c r="AD114" s="75" t="str">
        <f t="shared" si="8"/>
        <v>n/a</v>
      </c>
      <c r="AE114" s="75">
        <f t="shared" si="10"/>
        <v>1</v>
      </c>
      <c r="AF114" s="75" t="str">
        <f t="shared" si="11"/>
        <v>n/a</v>
      </c>
      <c r="AG114" s="75">
        <f t="shared" si="12"/>
        <v>1</v>
      </c>
      <c r="AH114" s="75" t="str">
        <f t="shared" si="13"/>
        <v>n/a</v>
      </c>
    </row>
    <row r="115" spans="1:34" ht="30" customHeight="1" x14ac:dyDescent="0.2">
      <c r="A115" s="74" t="str">
        <f t="shared" si="9"/>
        <v>Gambia</v>
      </c>
      <c r="B115" s="157" t="s">
        <v>171</v>
      </c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9"/>
      <c r="N115" s="160" t="s">
        <v>67</v>
      </c>
      <c r="O115" s="161"/>
      <c r="P115" s="162"/>
      <c r="Q115" s="160" t="s">
        <v>47</v>
      </c>
      <c r="R115" s="161"/>
      <c r="S115" s="162"/>
      <c r="T115" s="157"/>
      <c r="U115" s="158"/>
      <c r="V115" s="158"/>
      <c r="W115" s="158"/>
      <c r="X115" s="158"/>
      <c r="Y115" s="158"/>
      <c r="Z115" s="158"/>
      <c r="AA115" s="159"/>
      <c r="AC115" s="75" t="str">
        <f t="shared" si="7"/>
        <v>Z</v>
      </c>
      <c r="AD115" s="75" t="str">
        <f t="shared" si="8"/>
        <v>n/a</v>
      </c>
      <c r="AE115" s="75">
        <f t="shared" si="10"/>
        <v>0</v>
      </c>
      <c r="AF115" s="75" t="str">
        <f t="shared" si="11"/>
        <v>n/a</v>
      </c>
      <c r="AG115" s="75">
        <f t="shared" si="12"/>
        <v>0</v>
      </c>
      <c r="AH115" s="75" t="str">
        <f t="shared" si="13"/>
        <v>n/a</v>
      </c>
    </row>
    <row r="116" spans="1:34" ht="30" customHeight="1" x14ac:dyDescent="0.2">
      <c r="A116" s="74" t="str">
        <f t="shared" si="9"/>
        <v>Georgia</v>
      </c>
      <c r="B116" s="153" t="s">
        <v>172</v>
      </c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5"/>
      <c r="N116" s="156" t="s">
        <v>64</v>
      </c>
      <c r="O116" s="151"/>
      <c r="P116" s="152"/>
      <c r="Q116" s="156" t="s">
        <v>47</v>
      </c>
      <c r="R116" s="151"/>
      <c r="S116" s="152"/>
      <c r="T116" s="153"/>
      <c r="U116" s="154"/>
      <c r="V116" s="154"/>
      <c r="W116" s="154"/>
      <c r="X116" s="154"/>
      <c r="Y116" s="154"/>
      <c r="Z116" s="154"/>
      <c r="AA116" s="155"/>
      <c r="AC116" s="75" t="str">
        <f t="shared" si="7"/>
        <v>D</v>
      </c>
      <c r="AD116" s="75" t="str">
        <f t="shared" si="8"/>
        <v>n/a</v>
      </c>
      <c r="AE116" s="75">
        <f t="shared" si="10"/>
        <v>4</v>
      </c>
      <c r="AF116" s="75" t="str">
        <f t="shared" si="11"/>
        <v>n/a</v>
      </c>
      <c r="AG116" s="75">
        <f t="shared" si="12"/>
        <v>4</v>
      </c>
      <c r="AH116" s="75" t="str">
        <f t="shared" si="13"/>
        <v>n/a</v>
      </c>
    </row>
    <row r="117" spans="1:34" ht="30" customHeight="1" x14ac:dyDescent="0.2">
      <c r="A117" s="74" t="str">
        <f t="shared" si="9"/>
        <v>Germany</v>
      </c>
      <c r="B117" s="157" t="s">
        <v>173</v>
      </c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9"/>
      <c r="N117" s="160" t="s">
        <v>52</v>
      </c>
      <c r="O117" s="161"/>
      <c r="P117" s="162"/>
      <c r="Q117" s="160" t="s">
        <v>49</v>
      </c>
      <c r="R117" s="161"/>
      <c r="S117" s="162"/>
      <c r="T117" s="157" t="s">
        <v>367</v>
      </c>
      <c r="U117" s="158"/>
      <c r="V117" s="158"/>
      <c r="W117" s="158"/>
      <c r="X117" s="158"/>
      <c r="Y117" s="158"/>
      <c r="Z117" s="158"/>
      <c r="AA117" s="159"/>
      <c r="AC117" s="75" t="str">
        <f t="shared" si="7"/>
        <v>A</v>
      </c>
      <c r="AD117" s="75" t="str">
        <f t="shared" si="8"/>
        <v>B</v>
      </c>
      <c r="AE117" s="75">
        <f t="shared" si="10"/>
        <v>1</v>
      </c>
      <c r="AF117" s="75">
        <f t="shared" si="11"/>
        <v>2</v>
      </c>
      <c r="AG117" s="75">
        <f t="shared" si="12"/>
        <v>1</v>
      </c>
      <c r="AH117" s="75">
        <f t="shared" si="13"/>
        <v>2</v>
      </c>
    </row>
    <row r="118" spans="1:34" ht="30" customHeight="1" x14ac:dyDescent="0.2">
      <c r="A118" s="74" t="str">
        <f t="shared" si="9"/>
        <v>Ghana</v>
      </c>
      <c r="B118" s="153" t="s">
        <v>174</v>
      </c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5"/>
      <c r="N118" s="156" t="s">
        <v>67</v>
      </c>
      <c r="O118" s="151"/>
      <c r="P118" s="152"/>
      <c r="Q118" s="156" t="s">
        <v>47</v>
      </c>
      <c r="R118" s="151"/>
      <c r="S118" s="152"/>
      <c r="T118" s="153"/>
      <c r="U118" s="154"/>
      <c r="V118" s="154"/>
      <c r="W118" s="154"/>
      <c r="X118" s="154"/>
      <c r="Y118" s="154"/>
      <c r="Z118" s="154"/>
      <c r="AA118" s="155"/>
      <c r="AC118" s="75" t="str">
        <f t="shared" si="7"/>
        <v>Z</v>
      </c>
      <c r="AD118" s="75" t="str">
        <f t="shared" si="8"/>
        <v>n/a</v>
      </c>
      <c r="AE118" s="75">
        <f t="shared" si="10"/>
        <v>0</v>
      </c>
      <c r="AF118" s="75" t="str">
        <f t="shared" si="11"/>
        <v>n/a</v>
      </c>
      <c r="AG118" s="75">
        <f t="shared" si="12"/>
        <v>0</v>
      </c>
      <c r="AH118" s="75" t="str">
        <f t="shared" si="13"/>
        <v>n/a</v>
      </c>
    </row>
    <row r="119" spans="1:34" ht="30" customHeight="1" x14ac:dyDescent="0.2">
      <c r="A119" s="74" t="str">
        <f t="shared" si="9"/>
        <v>Gibraltar (UK)</v>
      </c>
      <c r="B119" s="157" t="s">
        <v>175</v>
      </c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9"/>
      <c r="N119" s="160" t="s">
        <v>52</v>
      </c>
      <c r="O119" s="161"/>
      <c r="P119" s="162"/>
      <c r="Q119" s="160" t="s">
        <v>49</v>
      </c>
      <c r="R119" s="161"/>
      <c r="S119" s="162"/>
      <c r="T119" s="157" t="s">
        <v>367</v>
      </c>
      <c r="U119" s="158"/>
      <c r="V119" s="158"/>
      <c r="W119" s="158"/>
      <c r="X119" s="158"/>
      <c r="Y119" s="158"/>
      <c r="Z119" s="158"/>
      <c r="AA119" s="159"/>
      <c r="AC119" s="75" t="str">
        <f t="shared" si="7"/>
        <v>A</v>
      </c>
      <c r="AD119" s="75" t="str">
        <f t="shared" si="8"/>
        <v>B</v>
      </c>
      <c r="AE119" s="75">
        <f t="shared" si="10"/>
        <v>1</v>
      </c>
      <c r="AF119" s="75">
        <f t="shared" si="11"/>
        <v>2</v>
      </c>
      <c r="AG119" s="75">
        <f t="shared" si="12"/>
        <v>1</v>
      </c>
      <c r="AH119" s="75">
        <f t="shared" si="13"/>
        <v>2</v>
      </c>
    </row>
    <row r="120" spans="1:34" ht="30" customHeight="1" x14ac:dyDescent="0.2">
      <c r="A120" s="74" t="str">
        <f t="shared" si="9"/>
        <v>Greece</v>
      </c>
      <c r="B120" s="153" t="s">
        <v>176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5"/>
      <c r="N120" s="156" t="s">
        <v>49</v>
      </c>
      <c r="O120" s="151"/>
      <c r="P120" s="152"/>
      <c r="Q120" s="156" t="s">
        <v>50</v>
      </c>
      <c r="R120" s="151"/>
      <c r="S120" s="152"/>
      <c r="T120" s="153" t="s">
        <v>369</v>
      </c>
      <c r="U120" s="154"/>
      <c r="V120" s="154"/>
      <c r="W120" s="154"/>
      <c r="X120" s="154"/>
      <c r="Y120" s="154"/>
      <c r="Z120" s="154"/>
      <c r="AA120" s="155"/>
      <c r="AC120" s="75" t="str">
        <f t="shared" si="7"/>
        <v>B</v>
      </c>
      <c r="AD120" s="75" t="str">
        <f t="shared" si="8"/>
        <v>C</v>
      </c>
      <c r="AE120" s="75">
        <f t="shared" si="10"/>
        <v>2</v>
      </c>
      <c r="AF120" s="75">
        <f t="shared" si="11"/>
        <v>3</v>
      </c>
      <c r="AG120" s="75">
        <f t="shared" si="12"/>
        <v>2</v>
      </c>
      <c r="AH120" s="75">
        <f t="shared" si="13"/>
        <v>3</v>
      </c>
    </row>
    <row r="121" spans="1:34" ht="30" customHeight="1" x14ac:dyDescent="0.2">
      <c r="A121" s="74" t="str">
        <f t="shared" si="9"/>
        <v>Greenland (Denmark), most of</v>
      </c>
      <c r="B121" s="157" t="s">
        <v>177</v>
      </c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9"/>
      <c r="N121" s="160" t="s">
        <v>62</v>
      </c>
      <c r="O121" s="161"/>
      <c r="P121" s="162"/>
      <c r="Q121" s="160" t="s">
        <v>104</v>
      </c>
      <c r="R121" s="161"/>
      <c r="S121" s="162"/>
      <c r="T121" s="157" t="s">
        <v>385</v>
      </c>
      <c r="U121" s="158"/>
      <c r="V121" s="158"/>
      <c r="W121" s="158"/>
      <c r="X121" s="158"/>
      <c r="Y121" s="158"/>
      <c r="Z121" s="158"/>
      <c r="AA121" s="159"/>
      <c r="AC121" s="75" t="str">
        <f t="shared" si="7"/>
        <v>P</v>
      </c>
      <c r="AD121" s="75" t="str">
        <f t="shared" si="8"/>
        <v>O</v>
      </c>
      <c r="AE121" s="75">
        <f t="shared" si="10"/>
        <v>3</v>
      </c>
      <c r="AF121" s="75">
        <f t="shared" si="11"/>
        <v>2</v>
      </c>
      <c r="AG121" s="75">
        <f t="shared" si="12"/>
        <v>-3</v>
      </c>
      <c r="AH121" s="75">
        <f t="shared" si="13"/>
        <v>-2</v>
      </c>
    </row>
    <row r="122" spans="1:34" ht="30" customHeight="1" x14ac:dyDescent="0.2">
      <c r="A122" s="74" t="str">
        <f t="shared" si="9"/>
        <v>Greenland (Denmark), Thule Air Base</v>
      </c>
      <c r="B122" s="153" t="s">
        <v>178</v>
      </c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5"/>
      <c r="N122" s="156" t="s">
        <v>59</v>
      </c>
      <c r="O122" s="151"/>
      <c r="P122" s="152"/>
      <c r="Q122" s="156" t="s">
        <v>62</v>
      </c>
      <c r="R122" s="151"/>
      <c r="S122" s="152"/>
      <c r="T122" s="153" t="s">
        <v>384</v>
      </c>
      <c r="U122" s="154"/>
      <c r="V122" s="154"/>
      <c r="W122" s="154"/>
      <c r="X122" s="154"/>
      <c r="Y122" s="154"/>
      <c r="Z122" s="154"/>
      <c r="AA122" s="155"/>
      <c r="AC122" s="75" t="str">
        <f t="shared" si="7"/>
        <v>Q</v>
      </c>
      <c r="AD122" s="75" t="str">
        <f t="shared" si="8"/>
        <v>P</v>
      </c>
      <c r="AE122" s="75">
        <f t="shared" si="10"/>
        <v>4</v>
      </c>
      <c r="AF122" s="75">
        <f t="shared" si="11"/>
        <v>3</v>
      </c>
      <c r="AG122" s="75">
        <f t="shared" si="12"/>
        <v>-4</v>
      </c>
      <c r="AH122" s="75">
        <f t="shared" si="13"/>
        <v>-3</v>
      </c>
    </row>
    <row r="123" spans="1:34" ht="30" customHeight="1" x14ac:dyDescent="0.2">
      <c r="A123" s="74" t="str">
        <f t="shared" si="9"/>
        <v>Greenland (Denmark), Ittoqqortoormiit</v>
      </c>
      <c r="B123" s="157" t="s">
        <v>179</v>
      </c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9"/>
      <c r="N123" s="160" t="s">
        <v>113</v>
      </c>
      <c r="O123" s="161"/>
      <c r="P123" s="162"/>
      <c r="Q123" s="160" t="s">
        <v>67</v>
      </c>
      <c r="R123" s="161"/>
      <c r="S123" s="162"/>
      <c r="T123" s="157" t="s">
        <v>374</v>
      </c>
      <c r="U123" s="158"/>
      <c r="V123" s="158"/>
      <c r="W123" s="158"/>
      <c r="X123" s="158"/>
      <c r="Y123" s="158"/>
      <c r="Z123" s="158"/>
      <c r="AA123" s="159"/>
      <c r="AC123" s="75" t="str">
        <f t="shared" si="7"/>
        <v>N</v>
      </c>
      <c r="AD123" s="75" t="str">
        <f t="shared" si="8"/>
        <v>Z</v>
      </c>
      <c r="AE123" s="75">
        <f t="shared" si="10"/>
        <v>1</v>
      </c>
      <c r="AF123" s="75">
        <f t="shared" si="11"/>
        <v>0</v>
      </c>
      <c r="AG123" s="75">
        <f t="shared" si="12"/>
        <v>-1</v>
      </c>
      <c r="AH123" s="75">
        <f t="shared" si="13"/>
        <v>0</v>
      </c>
    </row>
    <row r="124" spans="1:34" ht="30" customHeight="1" x14ac:dyDescent="0.2">
      <c r="A124" s="74" t="str">
        <f t="shared" si="9"/>
        <v>Greenland (Denmark), Danmarkshavn, Station Nord</v>
      </c>
      <c r="B124" s="153" t="s">
        <v>180</v>
      </c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5"/>
      <c r="N124" s="156" t="s">
        <v>67</v>
      </c>
      <c r="O124" s="151"/>
      <c r="P124" s="152"/>
      <c r="Q124" s="156" t="s">
        <v>47</v>
      </c>
      <c r="R124" s="151"/>
      <c r="S124" s="152"/>
      <c r="T124" s="153"/>
      <c r="U124" s="154"/>
      <c r="V124" s="154"/>
      <c r="W124" s="154"/>
      <c r="X124" s="154"/>
      <c r="Y124" s="154"/>
      <c r="Z124" s="154"/>
      <c r="AA124" s="155"/>
      <c r="AC124" s="75" t="str">
        <f t="shared" si="7"/>
        <v>Z</v>
      </c>
      <c r="AD124" s="75" t="str">
        <f t="shared" si="8"/>
        <v>n/a</v>
      </c>
      <c r="AE124" s="75">
        <f t="shared" si="10"/>
        <v>0</v>
      </c>
      <c r="AF124" s="75" t="str">
        <f t="shared" si="11"/>
        <v>n/a</v>
      </c>
      <c r="AG124" s="75">
        <f t="shared" si="12"/>
        <v>0</v>
      </c>
      <c r="AH124" s="75" t="str">
        <f t="shared" si="13"/>
        <v>n/a</v>
      </c>
    </row>
    <row r="125" spans="1:34" ht="30" customHeight="1" x14ac:dyDescent="0.2">
      <c r="A125" s="74" t="str">
        <f t="shared" si="9"/>
        <v>Grenada</v>
      </c>
      <c r="B125" s="157" t="s">
        <v>181</v>
      </c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9"/>
      <c r="N125" s="160" t="s">
        <v>59</v>
      </c>
      <c r="O125" s="161"/>
      <c r="P125" s="162"/>
      <c r="Q125" s="160" t="s">
        <v>47</v>
      </c>
      <c r="R125" s="161"/>
      <c r="S125" s="162"/>
      <c r="T125" s="157"/>
      <c r="U125" s="158"/>
      <c r="V125" s="158"/>
      <c r="W125" s="158"/>
      <c r="X125" s="158"/>
      <c r="Y125" s="158"/>
      <c r="Z125" s="158"/>
      <c r="AA125" s="159"/>
      <c r="AC125" s="75" t="str">
        <f t="shared" si="7"/>
        <v>Q</v>
      </c>
      <c r="AD125" s="75" t="str">
        <f t="shared" si="8"/>
        <v>n/a</v>
      </c>
      <c r="AE125" s="75">
        <f t="shared" si="10"/>
        <v>4</v>
      </c>
      <c r="AF125" s="75" t="str">
        <f t="shared" si="11"/>
        <v>n/a</v>
      </c>
      <c r="AG125" s="75">
        <f t="shared" si="12"/>
        <v>-4</v>
      </c>
      <c r="AH125" s="75" t="str">
        <f t="shared" si="13"/>
        <v>n/a</v>
      </c>
    </row>
    <row r="126" spans="1:34" ht="30" customHeight="1" x14ac:dyDescent="0.2">
      <c r="A126" s="74" t="str">
        <f t="shared" si="9"/>
        <v>Guadeloupe (France)</v>
      </c>
      <c r="B126" s="153" t="s">
        <v>182</v>
      </c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5"/>
      <c r="N126" s="156" t="s">
        <v>59</v>
      </c>
      <c r="O126" s="151"/>
      <c r="P126" s="152"/>
      <c r="Q126" s="156" t="s">
        <v>47</v>
      </c>
      <c r="R126" s="151"/>
      <c r="S126" s="152"/>
      <c r="T126" s="153"/>
      <c r="U126" s="154"/>
      <c r="V126" s="154"/>
      <c r="W126" s="154"/>
      <c r="X126" s="154"/>
      <c r="Y126" s="154"/>
      <c r="Z126" s="154"/>
      <c r="AA126" s="155"/>
      <c r="AC126" s="75" t="str">
        <f t="shared" si="7"/>
        <v>Q</v>
      </c>
      <c r="AD126" s="75" t="str">
        <f t="shared" si="8"/>
        <v>n/a</v>
      </c>
      <c r="AE126" s="75">
        <f t="shared" si="10"/>
        <v>4</v>
      </c>
      <c r="AF126" s="75" t="str">
        <f t="shared" si="11"/>
        <v>n/a</v>
      </c>
      <c r="AG126" s="75">
        <f t="shared" si="12"/>
        <v>-4</v>
      </c>
      <c r="AH126" s="75" t="str">
        <f t="shared" si="13"/>
        <v>n/a</v>
      </c>
    </row>
    <row r="127" spans="1:34" ht="30" customHeight="1" x14ac:dyDescent="0.2">
      <c r="A127" s="74" t="str">
        <f t="shared" si="9"/>
        <v>Guam (USA)</v>
      </c>
      <c r="B127" s="157" t="s">
        <v>183</v>
      </c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9"/>
      <c r="N127" s="160" t="s">
        <v>75</v>
      </c>
      <c r="O127" s="161"/>
      <c r="P127" s="162"/>
      <c r="Q127" s="160" t="s">
        <v>47</v>
      </c>
      <c r="R127" s="161"/>
      <c r="S127" s="162"/>
      <c r="T127" s="157"/>
      <c r="U127" s="158"/>
      <c r="V127" s="158"/>
      <c r="W127" s="158"/>
      <c r="X127" s="158"/>
      <c r="Y127" s="158"/>
      <c r="Z127" s="158"/>
      <c r="AA127" s="159"/>
      <c r="AC127" s="75" t="str">
        <f t="shared" si="7"/>
        <v>K</v>
      </c>
      <c r="AD127" s="75" t="str">
        <f t="shared" si="8"/>
        <v>n/a</v>
      </c>
      <c r="AE127" s="75">
        <f t="shared" si="10"/>
        <v>10</v>
      </c>
      <c r="AF127" s="75" t="str">
        <f t="shared" si="11"/>
        <v>n/a</v>
      </c>
      <c r="AG127" s="75">
        <f t="shared" si="12"/>
        <v>10</v>
      </c>
      <c r="AH127" s="75" t="str">
        <f t="shared" si="13"/>
        <v>n/a</v>
      </c>
    </row>
    <row r="128" spans="1:34" ht="30" customHeight="1" x14ac:dyDescent="0.2">
      <c r="A128" s="74" t="str">
        <f t="shared" si="9"/>
        <v>Guatemala</v>
      </c>
      <c r="B128" s="153" t="s">
        <v>184</v>
      </c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5"/>
      <c r="N128" s="156" t="s">
        <v>91</v>
      </c>
      <c r="O128" s="151"/>
      <c r="P128" s="152"/>
      <c r="Q128" s="156" t="s">
        <v>47</v>
      </c>
      <c r="R128" s="151"/>
      <c r="S128" s="152"/>
      <c r="T128" s="153"/>
      <c r="U128" s="154"/>
      <c r="V128" s="154"/>
      <c r="W128" s="154"/>
      <c r="X128" s="154"/>
      <c r="Y128" s="154"/>
      <c r="Z128" s="154"/>
      <c r="AA128" s="155"/>
      <c r="AC128" s="75" t="str">
        <f t="shared" si="7"/>
        <v>S</v>
      </c>
      <c r="AD128" s="75" t="str">
        <f t="shared" si="8"/>
        <v>n/a</v>
      </c>
      <c r="AE128" s="75">
        <f t="shared" si="10"/>
        <v>6</v>
      </c>
      <c r="AF128" s="75" t="str">
        <f t="shared" si="11"/>
        <v>n/a</v>
      </c>
      <c r="AG128" s="75">
        <f t="shared" si="12"/>
        <v>-6</v>
      </c>
      <c r="AH128" s="75" t="str">
        <f t="shared" si="13"/>
        <v>n/a</v>
      </c>
    </row>
    <row r="129" spans="1:34" ht="30" customHeight="1" x14ac:dyDescent="0.2">
      <c r="A129" s="74" t="str">
        <f t="shared" si="9"/>
        <v>Guernsey (UK)</v>
      </c>
      <c r="B129" s="157" t="s">
        <v>185</v>
      </c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9"/>
      <c r="N129" s="160" t="s">
        <v>67</v>
      </c>
      <c r="O129" s="161"/>
      <c r="P129" s="162"/>
      <c r="Q129" s="160" t="s">
        <v>52</v>
      </c>
      <c r="R129" s="161"/>
      <c r="S129" s="162"/>
      <c r="T129" s="157" t="s">
        <v>368</v>
      </c>
      <c r="U129" s="158"/>
      <c r="V129" s="158"/>
      <c r="W129" s="158"/>
      <c r="X129" s="158"/>
      <c r="Y129" s="158"/>
      <c r="Z129" s="158"/>
      <c r="AA129" s="159"/>
      <c r="AC129" s="75" t="str">
        <f t="shared" si="7"/>
        <v>Z</v>
      </c>
      <c r="AD129" s="75" t="str">
        <f t="shared" si="8"/>
        <v>A</v>
      </c>
      <c r="AE129" s="75">
        <f t="shared" si="10"/>
        <v>0</v>
      </c>
      <c r="AF129" s="75">
        <f t="shared" si="11"/>
        <v>1</v>
      </c>
      <c r="AG129" s="75">
        <f t="shared" si="12"/>
        <v>0</v>
      </c>
      <c r="AH129" s="75">
        <f t="shared" si="13"/>
        <v>1</v>
      </c>
    </row>
    <row r="130" spans="1:34" ht="30" customHeight="1" x14ac:dyDescent="0.2">
      <c r="A130" s="74" t="str">
        <f t="shared" si="9"/>
        <v>Guinea</v>
      </c>
      <c r="B130" s="153" t="s">
        <v>186</v>
      </c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5"/>
      <c r="N130" s="156" t="s">
        <v>67</v>
      </c>
      <c r="O130" s="151"/>
      <c r="P130" s="152"/>
      <c r="Q130" s="156" t="s">
        <v>47</v>
      </c>
      <c r="R130" s="151"/>
      <c r="S130" s="152"/>
      <c r="T130" s="153"/>
      <c r="U130" s="154"/>
      <c r="V130" s="154"/>
      <c r="W130" s="154"/>
      <c r="X130" s="154"/>
      <c r="Y130" s="154"/>
      <c r="Z130" s="154"/>
      <c r="AA130" s="155"/>
      <c r="AC130" s="75" t="str">
        <f t="shared" si="7"/>
        <v>Z</v>
      </c>
      <c r="AD130" s="75" t="str">
        <f t="shared" si="8"/>
        <v>n/a</v>
      </c>
      <c r="AE130" s="75">
        <f t="shared" si="10"/>
        <v>0</v>
      </c>
      <c r="AF130" s="75" t="str">
        <f t="shared" si="11"/>
        <v>n/a</v>
      </c>
      <c r="AG130" s="75">
        <f t="shared" si="12"/>
        <v>0</v>
      </c>
      <c r="AH130" s="75" t="str">
        <f t="shared" si="13"/>
        <v>n/a</v>
      </c>
    </row>
    <row r="131" spans="1:34" ht="30" customHeight="1" x14ac:dyDescent="0.2">
      <c r="A131" s="74" t="str">
        <f t="shared" si="9"/>
        <v>Guinea-Bissau</v>
      </c>
      <c r="B131" s="157" t="s">
        <v>187</v>
      </c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9"/>
      <c r="N131" s="160" t="s">
        <v>67</v>
      </c>
      <c r="O131" s="161"/>
      <c r="P131" s="162"/>
      <c r="Q131" s="160" t="s">
        <v>47</v>
      </c>
      <c r="R131" s="161"/>
      <c r="S131" s="162"/>
      <c r="T131" s="157"/>
      <c r="U131" s="158"/>
      <c r="V131" s="158"/>
      <c r="W131" s="158"/>
      <c r="X131" s="158"/>
      <c r="Y131" s="158"/>
      <c r="Z131" s="158"/>
      <c r="AA131" s="159"/>
      <c r="AC131" s="75" t="str">
        <f t="shared" si="7"/>
        <v>Z</v>
      </c>
      <c r="AD131" s="75" t="str">
        <f t="shared" si="8"/>
        <v>n/a</v>
      </c>
      <c r="AE131" s="75">
        <f t="shared" si="10"/>
        <v>0</v>
      </c>
      <c r="AF131" s="75" t="str">
        <f t="shared" si="11"/>
        <v>n/a</v>
      </c>
      <c r="AG131" s="75">
        <f t="shared" si="12"/>
        <v>0</v>
      </c>
      <c r="AH131" s="75" t="str">
        <f t="shared" si="13"/>
        <v>n/a</v>
      </c>
    </row>
    <row r="132" spans="1:34" ht="30" customHeight="1" x14ac:dyDescent="0.2">
      <c r="A132" s="74" t="str">
        <f t="shared" si="9"/>
        <v>Guyana</v>
      </c>
      <c r="B132" s="153" t="s">
        <v>188</v>
      </c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5"/>
      <c r="N132" s="156" t="s">
        <v>59</v>
      </c>
      <c r="O132" s="151"/>
      <c r="P132" s="152"/>
      <c r="Q132" s="156" t="s">
        <v>47</v>
      </c>
      <c r="R132" s="151"/>
      <c r="S132" s="152"/>
      <c r="T132" s="153"/>
      <c r="U132" s="154"/>
      <c r="V132" s="154"/>
      <c r="W132" s="154"/>
      <c r="X132" s="154"/>
      <c r="Y132" s="154"/>
      <c r="Z132" s="154"/>
      <c r="AA132" s="155"/>
      <c r="AC132" s="75" t="str">
        <f t="shared" si="7"/>
        <v>Q</v>
      </c>
      <c r="AD132" s="75" t="str">
        <f t="shared" si="8"/>
        <v>n/a</v>
      </c>
      <c r="AE132" s="75">
        <f t="shared" si="10"/>
        <v>4</v>
      </c>
      <c r="AF132" s="75" t="str">
        <f t="shared" si="11"/>
        <v>n/a</v>
      </c>
      <c r="AG132" s="75">
        <f t="shared" si="12"/>
        <v>-4</v>
      </c>
      <c r="AH132" s="75" t="str">
        <f t="shared" si="13"/>
        <v>n/a</v>
      </c>
    </row>
    <row r="133" spans="1:34" ht="30" customHeight="1" x14ac:dyDescent="0.2">
      <c r="A133" s="74" t="str">
        <f t="shared" si="9"/>
        <v>Haiti</v>
      </c>
      <c r="B133" s="157" t="s">
        <v>189</v>
      </c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9"/>
      <c r="N133" s="160" t="s">
        <v>83</v>
      </c>
      <c r="O133" s="161"/>
      <c r="P133" s="162"/>
      <c r="Q133" s="160" t="s">
        <v>59</v>
      </c>
      <c r="R133" s="161"/>
      <c r="S133" s="162"/>
      <c r="T133" s="157" t="s">
        <v>373</v>
      </c>
      <c r="U133" s="158"/>
      <c r="V133" s="158"/>
      <c r="W133" s="158"/>
      <c r="X133" s="158"/>
      <c r="Y133" s="158"/>
      <c r="Z133" s="158"/>
      <c r="AA133" s="159"/>
      <c r="AC133" s="75" t="str">
        <f t="shared" si="7"/>
        <v>R</v>
      </c>
      <c r="AD133" s="75" t="str">
        <f t="shared" si="8"/>
        <v>Q</v>
      </c>
      <c r="AE133" s="75">
        <f t="shared" si="10"/>
        <v>5</v>
      </c>
      <c r="AF133" s="75">
        <f t="shared" si="11"/>
        <v>4</v>
      </c>
      <c r="AG133" s="75">
        <f t="shared" si="12"/>
        <v>-5</v>
      </c>
      <c r="AH133" s="75">
        <f t="shared" si="13"/>
        <v>-4</v>
      </c>
    </row>
    <row r="134" spans="1:34" ht="30" customHeight="1" x14ac:dyDescent="0.2">
      <c r="A134" s="74" t="str">
        <f t="shared" si="9"/>
        <v>Honduras</v>
      </c>
      <c r="B134" s="153" t="s">
        <v>190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5"/>
      <c r="N134" s="156" t="s">
        <v>91</v>
      </c>
      <c r="O134" s="151"/>
      <c r="P134" s="152"/>
      <c r="Q134" s="156" t="s">
        <v>47</v>
      </c>
      <c r="R134" s="151"/>
      <c r="S134" s="152"/>
      <c r="T134" s="153"/>
      <c r="U134" s="154"/>
      <c r="V134" s="154"/>
      <c r="W134" s="154"/>
      <c r="X134" s="154"/>
      <c r="Y134" s="154"/>
      <c r="Z134" s="154"/>
      <c r="AA134" s="155"/>
      <c r="AC134" s="75" t="str">
        <f t="shared" si="7"/>
        <v>S</v>
      </c>
      <c r="AD134" s="75" t="str">
        <f t="shared" si="8"/>
        <v>n/a</v>
      </c>
      <c r="AE134" s="75">
        <f t="shared" si="10"/>
        <v>6</v>
      </c>
      <c r="AF134" s="75" t="str">
        <f t="shared" si="11"/>
        <v>n/a</v>
      </c>
      <c r="AG134" s="75">
        <f t="shared" si="12"/>
        <v>-6</v>
      </c>
      <c r="AH134" s="75" t="str">
        <f t="shared" si="13"/>
        <v>n/a</v>
      </c>
    </row>
    <row r="135" spans="1:34" ht="30" customHeight="1" x14ac:dyDescent="0.2">
      <c r="A135" s="74" t="str">
        <f t="shared" si="9"/>
        <v>Hong Kong (China)</v>
      </c>
      <c r="B135" s="157" t="s">
        <v>191</v>
      </c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9"/>
      <c r="N135" s="160" t="s">
        <v>69</v>
      </c>
      <c r="O135" s="161"/>
      <c r="P135" s="162"/>
      <c r="Q135" s="160" t="s">
        <v>47</v>
      </c>
      <c r="R135" s="161"/>
      <c r="S135" s="162"/>
      <c r="T135" s="157"/>
      <c r="U135" s="158"/>
      <c r="V135" s="158"/>
      <c r="W135" s="158"/>
      <c r="X135" s="158"/>
      <c r="Y135" s="158"/>
      <c r="Z135" s="158"/>
      <c r="AA135" s="159"/>
      <c r="AC135" s="75" t="str">
        <f t="shared" si="7"/>
        <v>H</v>
      </c>
      <c r="AD135" s="75" t="str">
        <f t="shared" si="8"/>
        <v>n/a</v>
      </c>
      <c r="AE135" s="75">
        <f t="shared" si="10"/>
        <v>8</v>
      </c>
      <c r="AF135" s="75" t="str">
        <f t="shared" si="11"/>
        <v>n/a</v>
      </c>
      <c r="AG135" s="75">
        <f t="shared" si="12"/>
        <v>8</v>
      </c>
      <c r="AH135" s="75" t="str">
        <f t="shared" si="13"/>
        <v>n/a</v>
      </c>
    </row>
    <row r="136" spans="1:34" ht="30" customHeight="1" x14ac:dyDescent="0.2">
      <c r="A136" s="74" t="str">
        <f t="shared" si="9"/>
        <v>Hungary</v>
      </c>
      <c r="B136" s="153" t="s">
        <v>192</v>
      </c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5"/>
      <c r="N136" s="156" t="s">
        <v>52</v>
      </c>
      <c r="O136" s="151"/>
      <c r="P136" s="152"/>
      <c r="Q136" s="156" t="s">
        <v>49</v>
      </c>
      <c r="R136" s="151"/>
      <c r="S136" s="152"/>
      <c r="T136" s="153" t="s">
        <v>367</v>
      </c>
      <c r="U136" s="154"/>
      <c r="V136" s="154"/>
      <c r="W136" s="154"/>
      <c r="X136" s="154"/>
      <c r="Y136" s="154"/>
      <c r="Z136" s="154"/>
      <c r="AA136" s="155"/>
      <c r="AC136" s="75" t="str">
        <f t="shared" si="7"/>
        <v>A</v>
      </c>
      <c r="AD136" s="75" t="str">
        <f t="shared" si="8"/>
        <v>B</v>
      </c>
      <c r="AE136" s="75">
        <f t="shared" si="10"/>
        <v>1</v>
      </c>
      <c r="AF136" s="75">
        <f t="shared" si="11"/>
        <v>2</v>
      </c>
      <c r="AG136" s="75">
        <f t="shared" si="12"/>
        <v>1</v>
      </c>
      <c r="AH136" s="75">
        <f t="shared" si="13"/>
        <v>2</v>
      </c>
    </row>
    <row r="137" spans="1:34" ht="30" customHeight="1" x14ac:dyDescent="0.2">
      <c r="A137" s="74" t="str">
        <f t="shared" si="9"/>
        <v>Iceland</v>
      </c>
      <c r="B137" s="157" t="s">
        <v>193</v>
      </c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9"/>
      <c r="N137" s="160" t="s">
        <v>67</v>
      </c>
      <c r="O137" s="161"/>
      <c r="P137" s="162"/>
      <c r="Q137" s="160" t="s">
        <v>47</v>
      </c>
      <c r="R137" s="161"/>
      <c r="S137" s="162"/>
      <c r="T137" s="157"/>
      <c r="U137" s="158"/>
      <c r="V137" s="158"/>
      <c r="W137" s="158"/>
      <c r="X137" s="158"/>
      <c r="Y137" s="158"/>
      <c r="Z137" s="158"/>
      <c r="AA137" s="159"/>
      <c r="AC137" s="75" t="str">
        <f t="shared" si="7"/>
        <v>Z</v>
      </c>
      <c r="AD137" s="75" t="str">
        <f t="shared" si="8"/>
        <v>n/a</v>
      </c>
      <c r="AE137" s="75">
        <f t="shared" si="10"/>
        <v>0</v>
      </c>
      <c r="AF137" s="75" t="str">
        <f t="shared" si="11"/>
        <v>n/a</v>
      </c>
      <c r="AG137" s="75">
        <f t="shared" si="12"/>
        <v>0</v>
      </c>
      <c r="AH137" s="75" t="str">
        <f t="shared" si="13"/>
        <v>n/a</v>
      </c>
    </row>
    <row r="138" spans="1:34" ht="30" customHeight="1" x14ac:dyDescent="0.2">
      <c r="A138" s="74" t="str">
        <f t="shared" si="9"/>
        <v>India</v>
      </c>
      <c r="B138" s="153" t="s">
        <v>194</v>
      </c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5"/>
      <c r="N138" s="156" t="s">
        <v>195</v>
      </c>
      <c r="O138" s="151"/>
      <c r="P138" s="152"/>
      <c r="Q138" s="156" t="s">
        <v>47</v>
      </c>
      <c r="R138" s="151"/>
      <c r="S138" s="152"/>
      <c r="T138" s="153"/>
      <c r="U138" s="154"/>
      <c r="V138" s="154"/>
      <c r="W138" s="154"/>
      <c r="X138" s="154"/>
      <c r="Y138" s="154"/>
      <c r="Z138" s="154"/>
      <c r="AA138" s="155"/>
      <c r="AC138" s="75" t="str">
        <f t="shared" si="7"/>
        <v>no standard time zone</v>
      </c>
      <c r="AD138" s="75" t="str">
        <f t="shared" si="8"/>
        <v>n/a</v>
      </c>
      <c r="AE138" s="75">
        <f t="shared" si="10"/>
        <v>5.5</v>
      </c>
      <c r="AF138" s="75" t="str">
        <f t="shared" si="11"/>
        <v>n/a</v>
      </c>
      <c r="AG138" s="75">
        <f t="shared" si="12"/>
        <v>5.5</v>
      </c>
      <c r="AH138" s="75" t="str">
        <f t="shared" si="13"/>
        <v>n/a</v>
      </c>
    </row>
    <row r="139" spans="1:34" ht="30" customHeight="1" x14ac:dyDescent="0.2">
      <c r="A139" s="74" t="str">
        <f t="shared" si="9"/>
        <v>Indonesia, Sumatra Island, Java Island, West Kalimantan, Central Kalimantan</v>
      </c>
      <c r="B139" s="157" t="s">
        <v>196</v>
      </c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9"/>
      <c r="N139" s="160" t="s">
        <v>115</v>
      </c>
      <c r="O139" s="161"/>
      <c r="P139" s="162"/>
      <c r="Q139" s="160" t="s">
        <v>47</v>
      </c>
      <c r="R139" s="161"/>
      <c r="S139" s="162"/>
      <c r="T139" s="157"/>
      <c r="U139" s="158"/>
      <c r="V139" s="158"/>
      <c r="W139" s="158"/>
      <c r="X139" s="158"/>
      <c r="Y139" s="158"/>
      <c r="Z139" s="158"/>
      <c r="AA139" s="159"/>
      <c r="AC139" s="75" t="str">
        <f t="shared" si="7"/>
        <v>G</v>
      </c>
      <c r="AD139" s="75" t="str">
        <f t="shared" si="8"/>
        <v>n/a</v>
      </c>
      <c r="AE139" s="75">
        <f t="shared" si="10"/>
        <v>7</v>
      </c>
      <c r="AF139" s="75" t="str">
        <f t="shared" si="11"/>
        <v>n/a</v>
      </c>
      <c r="AG139" s="75">
        <f t="shared" si="12"/>
        <v>7</v>
      </c>
      <c r="AH139" s="75" t="str">
        <f t="shared" si="13"/>
        <v>n/a</v>
      </c>
    </row>
    <row r="140" spans="1:34" ht="30" customHeight="1" x14ac:dyDescent="0.2">
      <c r="A140" s="74" t="str">
        <f t="shared" si="9"/>
        <v>Indonesia, Sulawesi Island, Lesser Sunda Islands, North Kalimantan, East Kalimantan, South Kalimantan</v>
      </c>
      <c r="B140" s="153" t="s">
        <v>197</v>
      </c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5"/>
      <c r="N140" s="156" t="s">
        <v>69</v>
      </c>
      <c r="O140" s="151"/>
      <c r="P140" s="152"/>
      <c r="Q140" s="156" t="s">
        <v>47</v>
      </c>
      <c r="R140" s="151"/>
      <c r="S140" s="152"/>
      <c r="T140" s="153"/>
      <c r="U140" s="154"/>
      <c r="V140" s="154"/>
      <c r="W140" s="154"/>
      <c r="X140" s="154"/>
      <c r="Y140" s="154"/>
      <c r="Z140" s="154"/>
      <c r="AA140" s="155"/>
      <c r="AC140" s="75" t="str">
        <f t="shared" si="7"/>
        <v>H</v>
      </c>
      <c r="AD140" s="75" t="str">
        <f t="shared" si="8"/>
        <v>n/a</v>
      </c>
      <c r="AE140" s="75">
        <f t="shared" si="10"/>
        <v>8</v>
      </c>
      <c r="AF140" s="75" t="str">
        <f t="shared" si="11"/>
        <v>n/a</v>
      </c>
      <c r="AG140" s="75">
        <f t="shared" si="12"/>
        <v>8</v>
      </c>
      <c r="AH140" s="75" t="str">
        <f t="shared" si="13"/>
        <v>n/a</v>
      </c>
    </row>
    <row r="141" spans="1:34" ht="30" customHeight="1" x14ac:dyDescent="0.2">
      <c r="A141" s="74" t="str">
        <f t="shared" si="9"/>
        <v>Indonesia, Maluku Islands, Papua, West Papua</v>
      </c>
      <c r="B141" s="157" t="s">
        <v>198</v>
      </c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9"/>
      <c r="N141" s="160" t="s">
        <v>199</v>
      </c>
      <c r="O141" s="161"/>
      <c r="P141" s="162"/>
      <c r="Q141" s="160" t="s">
        <v>47</v>
      </c>
      <c r="R141" s="161"/>
      <c r="S141" s="162"/>
      <c r="T141" s="157"/>
      <c r="U141" s="158"/>
      <c r="V141" s="158"/>
      <c r="W141" s="158"/>
      <c r="X141" s="158"/>
      <c r="Y141" s="158"/>
      <c r="Z141" s="158"/>
      <c r="AA141" s="159"/>
      <c r="AC141" s="75" t="str">
        <f t="shared" si="7"/>
        <v>I</v>
      </c>
      <c r="AD141" s="75" t="str">
        <f t="shared" si="8"/>
        <v>n/a</v>
      </c>
      <c r="AE141" s="75">
        <f t="shared" si="10"/>
        <v>9</v>
      </c>
      <c r="AF141" s="75" t="str">
        <f t="shared" si="11"/>
        <v>n/a</v>
      </c>
      <c r="AG141" s="75">
        <f t="shared" si="12"/>
        <v>9</v>
      </c>
      <c r="AH141" s="75" t="str">
        <f t="shared" si="13"/>
        <v>n/a</v>
      </c>
    </row>
    <row r="142" spans="1:34" ht="30" customHeight="1" x14ac:dyDescent="0.2">
      <c r="A142" s="74" t="str">
        <f t="shared" si="9"/>
        <v>Iran</v>
      </c>
      <c r="B142" s="153" t="s">
        <v>200</v>
      </c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5"/>
      <c r="N142" s="156" t="s">
        <v>201</v>
      </c>
      <c r="O142" s="151"/>
      <c r="P142" s="152"/>
      <c r="Q142" s="156" t="s">
        <v>46</v>
      </c>
      <c r="R142" s="151"/>
      <c r="S142" s="152"/>
      <c r="T142" s="153" t="s">
        <v>383</v>
      </c>
      <c r="U142" s="154"/>
      <c r="V142" s="154"/>
      <c r="W142" s="154"/>
      <c r="X142" s="154"/>
      <c r="Y142" s="154"/>
      <c r="Z142" s="154"/>
      <c r="AA142" s="155"/>
      <c r="AC142" s="75" t="str">
        <f t="shared" si="7"/>
        <v>no standard time zone</v>
      </c>
      <c r="AD142" s="75" t="str">
        <f t="shared" si="8"/>
        <v>no standard time zone</v>
      </c>
      <c r="AE142" s="75">
        <f t="shared" si="10"/>
        <v>3.5</v>
      </c>
      <c r="AF142" s="75">
        <f t="shared" si="11"/>
        <v>4.5</v>
      </c>
      <c r="AG142" s="75">
        <f t="shared" si="12"/>
        <v>3.5</v>
      </c>
      <c r="AH142" s="75">
        <f t="shared" si="13"/>
        <v>4.5</v>
      </c>
    </row>
    <row r="143" spans="1:34" ht="30" customHeight="1" x14ac:dyDescent="0.2">
      <c r="A143" s="74" t="str">
        <f t="shared" si="9"/>
        <v>Iraq</v>
      </c>
      <c r="B143" s="157" t="s">
        <v>202</v>
      </c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9"/>
      <c r="N143" s="160" t="s">
        <v>50</v>
      </c>
      <c r="O143" s="161"/>
      <c r="P143" s="162"/>
      <c r="Q143" s="160" t="s">
        <v>47</v>
      </c>
      <c r="R143" s="161"/>
      <c r="S143" s="162"/>
      <c r="T143" s="157"/>
      <c r="U143" s="158"/>
      <c r="V143" s="158"/>
      <c r="W143" s="158"/>
      <c r="X143" s="158"/>
      <c r="Y143" s="158"/>
      <c r="Z143" s="158"/>
      <c r="AA143" s="159"/>
      <c r="AC143" s="75" t="str">
        <f t="shared" si="7"/>
        <v>C</v>
      </c>
      <c r="AD143" s="75" t="str">
        <f t="shared" si="8"/>
        <v>n/a</v>
      </c>
      <c r="AE143" s="75">
        <f t="shared" si="10"/>
        <v>3</v>
      </c>
      <c r="AF143" s="75" t="str">
        <f t="shared" si="11"/>
        <v>n/a</v>
      </c>
      <c r="AG143" s="75">
        <f t="shared" si="12"/>
        <v>3</v>
      </c>
      <c r="AH143" s="75" t="str">
        <f t="shared" si="13"/>
        <v>n/a</v>
      </c>
    </row>
    <row r="144" spans="1:34" ht="30" customHeight="1" x14ac:dyDescent="0.2">
      <c r="A144" s="74" t="str">
        <f t="shared" si="9"/>
        <v>Ireland</v>
      </c>
      <c r="B144" s="153" t="s">
        <v>203</v>
      </c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5"/>
      <c r="N144" s="156" t="s">
        <v>67</v>
      </c>
      <c r="O144" s="151"/>
      <c r="P144" s="152"/>
      <c r="Q144" s="156" t="s">
        <v>52</v>
      </c>
      <c r="R144" s="151"/>
      <c r="S144" s="152"/>
      <c r="T144" s="153" t="s">
        <v>368</v>
      </c>
      <c r="U144" s="154"/>
      <c r="V144" s="154"/>
      <c r="W144" s="154"/>
      <c r="X144" s="154"/>
      <c r="Y144" s="154"/>
      <c r="Z144" s="154"/>
      <c r="AA144" s="155"/>
      <c r="AC144" s="75" t="str">
        <f t="shared" si="7"/>
        <v>Z</v>
      </c>
      <c r="AD144" s="75" t="str">
        <f t="shared" si="8"/>
        <v>A</v>
      </c>
      <c r="AE144" s="75">
        <f t="shared" si="10"/>
        <v>0</v>
      </c>
      <c r="AF144" s="75">
        <f t="shared" si="11"/>
        <v>1</v>
      </c>
      <c r="AG144" s="75">
        <f t="shared" si="12"/>
        <v>0</v>
      </c>
      <c r="AH144" s="75">
        <f t="shared" si="13"/>
        <v>1</v>
      </c>
    </row>
    <row r="145" spans="1:34" ht="30" customHeight="1" x14ac:dyDescent="0.2">
      <c r="A145" s="74" t="str">
        <f t="shared" si="9"/>
        <v>Isle of Man (UK)</v>
      </c>
      <c r="B145" s="157" t="s">
        <v>204</v>
      </c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9"/>
      <c r="N145" s="160" t="s">
        <v>67</v>
      </c>
      <c r="O145" s="161"/>
      <c r="P145" s="162"/>
      <c r="Q145" s="160" t="s">
        <v>52</v>
      </c>
      <c r="R145" s="161"/>
      <c r="S145" s="162"/>
      <c r="T145" s="157" t="s">
        <v>368</v>
      </c>
      <c r="U145" s="158"/>
      <c r="V145" s="158"/>
      <c r="W145" s="158"/>
      <c r="X145" s="158"/>
      <c r="Y145" s="158"/>
      <c r="Z145" s="158"/>
      <c r="AA145" s="159"/>
      <c r="AC145" s="75" t="str">
        <f t="shared" si="7"/>
        <v>Z</v>
      </c>
      <c r="AD145" s="75" t="str">
        <f t="shared" si="8"/>
        <v>A</v>
      </c>
      <c r="AE145" s="75">
        <f t="shared" si="10"/>
        <v>0</v>
      </c>
      <c r="AF145" s="75">
        <f t="shared" si="11"/>
        <v>1</v>
      </c>
      <c r="AG145" s="75">
        <f t="shared" si="12"/>
        <v>0</v>
      </c>
      <c r="AH145" s="75">
        <f t="shared" si="13"/>
        <v>1</v>
      </c>
    </row>
    <row r="146" spans="1:34" ht="30" customHeight="1" x14ac:dyDescent="0.2">
      <c r="A146" s="74" t="str">
        <f t="shared" si="9"/>
        <v>Israel</v>
      </c>
      <c r="B146" s="153" t="s">
        <v>205</v>
      </c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5"/>
      <c r="N146" s="156" t="s">
        <v>49</v>
      </c>
      <c r="O146" s="151"/>
      <c r="P146" s="152"/>
      <c r="Q146" s="156" t="s">
        <v>50</v>
      </c>
      <c r="R146" s="151"/>
      <c r="S146" s="152"/>
      <c r="T146" s="153" t="s">
        <v>382</v>
      </c>
      <c r="U146" s="154"/>
      <c r="V146" s="154"/>
      <c r="W146" s="154"/>
      <c r="X146" s="154"/>
      <c r="Y146" s="154"/>
      <c r="Z146" s="154"/>
      <c r="AA146" s="155"/>
      <c r="AC146" s="75" t="str">
        <f t="shared" ref="AC146:AC209" si="14">IFERROR(VLOOKUP(AG146,Time_reverse,2,FALSE),"no standard time zone")</f>
        <v>B</v>
      </c>
      <c r="AD146" s="75" t="str">
        <f t="shared" ref="AD146:AD209" si="15">IF(AH146="n/a","n/a",IFERROR(VLOOKUP(AH146,Time_reverse,2,FALSE),"no standard time zone"))</f>
        <v>C</v>
      </c>
      <c r="AE146" s="75">
        <f t="shared" si="10"/>
        <v>2</v>
      </c>
      <c r="AF146" s="75">
        <f t="shared" si="11"/>
        <v>3</v>
      </c>
      <c r="AG146" s="75">
        <f t="shared" si="12"/>
        <v>2</v>
      </c>
      <c r="AH146" s="75">
        <f t="shared" si="13"/>
        <v>3</v>
      </c>
    </row>
    <row r="147" spans="1:34" ht="30" customHeight="1" x14ac:dyDescent="0.2">
      <c r="A147" s="74" t="str">
        <f t="shared" ref="A147:A210" si="16">B147</f>
        <v>Italy</v>
      </c>
      <c r="B147" s="157" t="s">
        <v>206</v>
      </c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9"/>
      <c r="N147" s="160" t="s">
        <v>52</v>
      </c>
      <c r="O147" s="161"/>
      <c r="P147" s="162"/>
      <c r="Q147" s="160" t="s">
        <v>49</v>
      </c>
      <c r="R147" s="161"/>
      <c r="S147" s="162"/>
      <c r="T147" s="157" t="s">
        <v>367</v>
      </c>
      <c r="U147" s="158"/>
      <c r="V147" s="158"/>
      <c r="W147" s="158"/>
      <c r="X147" s="158"/>
      <c r="Y147" s="158"/>
      <c r="Z147" s="158"/>
      <c r="AA147" s="159"/>
      <c r="AC147" s="75" t="str">
        <f t="shared" si="14"/>
        <v>A</v>
      </c>
      <c r="AD147" s="75" t="str">
        <f t="shared" si="15"/>
        <v>B</v>
      </c>
      <c r="AE147" s="75">
        <f t="shared" ref="AE147:AE210" si="17">VALUE(MID(N147,2,2))+VALUE(MID(N147,5,2)/60)</f>
        <v>1</v>
      </c>
      <c r="AF147" s="75">
        <f t="shared" ref="AF147:AF210" si="18">IFERROR((MID(Q147,2,2))+VALUE(MID(Q147,5,2)/60)*IF(MID(Q147,1,1)="−",-1,1),"n/a")</f>
        <v>2</v>
      </c>
      <c r="AG147" s="75">
        <f t="shared" ref="AG147:AG210" si="19">IF(MID(N147,1,1)="−",AE147*IF(MID(N147,1,1)="−",-1,1),AE147)</f>
        <v>1</v>
      </c>
      <c r="AH147" s="75">
        <f t="shared" ref="AH147:AH210" si="20">IF(MID(Q147,1,1)="−",AF147*IF(MID(Q147,1,1)="−",-1,1),AF147)</f>
        <v>2</v>
      </c>
    </row>
    <row r="148" spans="1:34" ht="30" customHeight="1" x14ac:dyDescent="0.2">
      <c r="A148" s="74" t="str">
        <f t="shared" si="16"/>
        <v>Jamaica</v>
      </c>
      <c r="B148" s="153" t="s">
        <v>207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5"/>
      <c r="N148" s="156" t="s">
        <v>83</v>
      </c>
      <c r="O148" s="151"/>
      <c r="P148" s="152"/>
      <c r="Q148" s="156" t="s">
        <v>47</v>
      </c>
      <c r="R148" s="151"/>
      <c r="S148" s="152"/>
      <c r="T148" s="153"/>
      <c r="U148" s="154"/>
      <c r="V148" s="154"/>
      <c r="W148" s="154"/>
      <c r="X148" s="154"/>
      <c r="Y148" s="154"/>
      <c r="Z148" s="154"/>
      <c r="AA148" s="155"/>
      <c r="AC148" s="75" t="str">
        <f t="shared" si="14"/>
        <v>R</v>
      </c>
      <c r="AD148" s="75" t="str">
        <f t="shared" si="15"/>
        <v>n/a</v>
      </c>
      <c r="AE148" s="75">
        <f t="shared" si="17"/>
        <v>5</v>
      </c>
      <c r="AF148" s="75" t="str">
        <f t="shared" si="18"/>
        <v>n/a</v>
      </c>
      <c r="AG148" s="75">
        <f t="shared" si="19"/>
        <v>-5</v>
      </c>
      <c r="AH148" s="75" t="str">
        <f t="shared" si="20"/>
        <v>n/a</v>
      </c>
    </row>
    <row r="149" spans="1:34" ht="30" customHeight="1" x14ac:dyDescent="0.2">
      <c r="A149" s="74" t="str">
        <f t="shared" si="16"/>
        <v>Japan</v>
      </c>
      <c r="B149" s="157" t="s">
        <v>208</v>
      </c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9"/>
      <c r="N149" s="160" t="s">
        <v>199</v>
      </c>
      <c r="O149" s="161"/>
      <c r="P149" s="162"/>
      <c r="Q149" s="160" t="s">
        <v>47</v>
      </c>
      <c r="R149" s="161"/>
      <c r="S149" s="162"/>
      <c r="T149" s="157"/>
      <c r="U149" s="158"/>
      <c r="V149" s="158"/>
      <c r="W149" s="158"/>
      <c r="X149" s="158"/>
      <c r="Y149" s="158"/>
      <c r="Z149" s="158"/>
      <c r="AA149" s="159"/>
      <c r="AC149" s="75" t="str">
        <f t="shared" si="14"/>
        <v>I</v>
      </c>
      <c r="AD149" s="75" t="str">
        <f t="shared" si="15"/>
        <v>n/a</v>
      </c>
      <c r="AE149" s="75">
        <f t="shared" si="17"/>
        <v>9</v>
      </c>
      <c r="AF149" s="75" t="str">
        <f t="shared" si="18"/>
        <v>n/a</v>
      </c>
      <c r="AG149" s="75">
        <f t="shared" si="19"/>
        <v>9</v>
      </c>
      <c r="AH149" s="75" t="str">
        <f t="shared" si="20"/>
        <v>n/a</v>
      </c>
    </row>
    <row r="150" spans="1:34" ht="30" customHeight="1" x14ac:dyDescent="0.2">
      <c r="A150" s="74" t="str">
        <f t="shared" si="16"/>
        <v>Jersey (UK)</v>
      </c>
      <c r="B150" s="153" t="s">
        <v>209</v>
      </c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5"/>
      <c r="N150" s="156" t="s">
        <v>67</v>
      </c>
      <c r="O150" s="151"/>
      <c r="P150" s="152"/>
      <c r="Q150" s="156" t="s">
        <v>52</v>
      </c>
      <c r="R150" s="151"/>
      <c r="S150" s="152"/>
      <c r="T150" s="153" t="s">
        <v>368</v>
      </c>
      <c r="U150" s="154"/>
      <c r="V150" s="154"/>
      <c r="W150" s="154"/>
      <c r="X150" s="154"/>
      <c r="Y150" s="154"/>
      <c r="Z150" s="154"/>
      <c r="AA150" s="155"/>
      <c r="AC150" s="75" t="str">
        <f t="shared" si="14"/>
        <v>Z</v>
      </c>
      <c r="AD150" s="75" t="str">
        <f t="shared" si="15"/>
        <v>A</v>
      </c>
      <c r="AE150" s="75">
        <f t="shared" si="17"/>
        <v>0</v>
      </c>
      <c r="AF150" s="75">
        <f t="shared" si="18"/>
        <v>1</v>
      </c>
      <c r="AG150" s="75">
        <f t="shared" si="19"/>
        <v>0</v>
      </c>
      <c r="AH150" s="75">
        <f t="shared" si="20"/>
        <v>1</v>
      </c>
    </row>
    <row r="151" spans="1:34" ht="30" customHeight="1" x14ac:dyDescent="0.2">
      <c r="A151" s="74" t="str">
        <f t="shared" si="16"/>
        <v>Jordan</v>
      </c>
      <c r="B151" s="157" t="s">
        <v>210</v>
      </c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9"/>
      <c r="N151" s="160" t="s">
        <v>49</v>
      </c>
      <c r="O151" s="161"/>
      <c r="P151" s="162"/>
      <c r="Q151" s="160" t="s">
        <v>50</v>
      </c>
      <c r="R151" s="161"/>
      <c r="S151" s="162"/>
      <c r="T151" s="157" t="s">
        <v>381</v>
      </c>
      <c r="U151" s="158"/>
      <c r="V151" s="158"/>
      <c r="W151" s="158"/>
      <c r="X151" s="158"/>
      <c r="Y151" s="158"/>
      <c r="Z151" s="158"/>
      <c r="AA151" s="159"/>
      <c r="AC151" s="75" t="str">
        <f t="shared" si="14"/>
        <v>B</v>
      </c>
      <c r="AD151" s="75" t="str">
        <f t="shared" si="15"/>
        <v>C</v>
      </c>
      <c r="AE151" s="75">
        <f t="shared" si="17"/>
        <v>2</v>
      </c>
      <c r="AF151" s="75">
        <f t="shared" si="18"/>
        <v>3</v>
      </c>
      <c r="AG151" s="75">
        <f t="shared" si="19"/>
        <v>2</v>
      </c>
      <c r="AH151" s="75">
        <f t="shared" si="20"/>
        <v>3</v>
      </c>
    </row>
    <row r="152" spans="1:34" ht="30" customHeight="1" x14ac:dyDescent="0.2">
      <c r="A152" s="74" t="str">
        <f t="shared" si="16"/>
        <v>Kazakhstan, western part</v>
      </c>
      <c r="B152" s="153" t="s">
        <v>211</v>
      </c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5"/>
      <c r="N152" s="156" t="s">
        <v>212</v>
      </c>
      <c r="O152" s="151"/>
      <c r="P152" s="152"/>
      <c r="Q152" s="156" t="s">
        <v>47</v>
      </c>
      <c r="R152" s="151"/>
      <c r="S152" s="152"/>
      <c r="T152" s="153"/>
      <c r="U152" s="154"/>
      <c r="V152" s="154"/>
      <c r="W152" s="154"/>
      <c r="X152" s="154"/>
      <c r="Y152" s="154"/>
      <c r="Z152" s="154"/>
      <c r="AA152" s="155"/>
      <c r="AC152" s="75" t="str">
        <f t="shared" si="14"/>
        <v>E</v>
      </c>
      <c r="AD152" s="75" t="str">
        <f t="shared" si="15"/>
        <v>n/a</v>
      </c>
      <c r="AE152" s="75">
        <f t="shared" si="17"/>
        <v>5</v>
      </c>
      <c r="AF152" s="75" t="str">
        <f t="shared" si="18"/>
        <v>n/a</v>
      </c>
      <c r="AG152" s="75">
        <f t="shared" si="19"/>
        <v>5</v>
      </c>
      <c r="AH152" s="75" t="str">
        <f t="shared" si="20"/>
        <v>n/a</v>
      </c>
    </row>
    <row r="153" spans="1:34" ht="30" customHeight="1" x14ac:dyDescent="0.2">
      <c r="A153" s="74" t="str">
        <f t="shared" si="16"/>
        <v>Kazakhstan, eastern part</v>
      </c>
      <c r="B153" s="157" t="s">
        <v>213</v>
      </c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9"/>
      <c r="N153" s="160" t="s">
        <v>86</v>
      </c>
      <c r="O153" s="161"/>
      <c r="P153" s="162"/>
      <c r="Q153" s="160" t="s">
        <v>47</v>
      </c>
      <c r="R153" s="161"/>
      <c r="S153" s="162"/>
      <c r="T153" s="157"/>
      <c r="U153" s="158"/>
      <c r="V153" s="158"/>
      <c r="W153" s="158"/>
      <c r="X153" s="158"/>
      <c r="Y153" s="158"/>
      <c r="Z153" s="158"/>
      <c r="AA153" s="159"/>
      <c r="AC153" s="75" t="str">
        <f t="shared" si="14"/>
        <v>F</v>
      </c>
      <c r="AD153" s="75" t="str">
        <f t="shared" si="15"/>
        <v>n/a</v>
      </c>
      <c r="AE153" s="75">
        <f t="shared" si="17"/>
        <v>6</v>
      </c>
      <c r="AF153" s="75" t="str">
        <f t="shared" si="18"/>
        <v>n/a</v>
      </c>
      <c r="AG153" s="75">
        <f t="shared" si="19"/>
        <v>6</v>
      </c>
      <c r="AH153" s="75" t="str">
        <f t="shared" si="20"/>
        <v>n/a</v>
      </c>
    </row>
    <row r="154" spans="1:34" ht="30" customHeight="1" x14ac:dyDescent="0.2">
      <c r="A154" s="74" t="str">
        <f t="shared" si="16"/>
        <v>Kenya</v>
      </c>
      <c r="B154" s="153" t="s">
        <v>214</v>
      </c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5"/>
      <c r="N154" s="156" t="s">
        <v>50</v>
      </c>
      <c r="O154" s="151"/>
      <c r="P154" s="152"/>
      <c r="Q154" s="156" t="s">
        <v>47</v>
      </c>
      <c r="R154" s="151"/>
      <c r="S154" s="152"/>
      <c r="T154" s="153"/>
      <c r="U154" s="154"/>
      <c r="V154" s="154"/>
      <c r="W154" s="154"/>
      <c r="X154" s="154"/>
      <c r="Y154" s="154"/>
      <c r="Z154" s="154"/>
      <c r="AA154" s="155"/>
      <c r="AC154" s="75" t="str">
        <f t="shared" si="14"/>
        <v>C</v>
      </c>
      <c r="AD154" s="75" t="str">
        <f t="shared" si="15"/>
        <v>n/a</v>
      </c>
      <c r="AE154" s="75">
        <f t="shared" si="17"/>
        <v>3</v>
      </c>
      <c r="AF154" s="75" t="str">
        <f t="shared" si="18"/>
        <v>n/a</v>
      </c>
      <c r="AG154" s="75">
        <f t="shared" si="19"/>
        <v>3</v>
      </c>
      <c r="AH154" s="75" t="str">
        <f t="shared" si="20"/>
        <v>n/a</v>
      </c>
    </row>
    <row r="155" spans="1:34" ht="30" customHeight="1" x14ac:dyDescent="0.2">
      <c r="A155" s="74" t="str">
        <f t="shared" si="16"/>
        <v>Kerguelen Islands (France)</v>
      </c>
      <c r="B155" s="157" t="s">
        <v>215</v>
      </c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9"/>
      <c r="N155" s="160" t="s">
        <v>212</v>
      </c>
      <c r="O155" s="161"/>
      <c r="P155" s="162"/>
      <c r="Q155" s="160" t="s">
        <v>47</v>
      </c>
      <c r="R155" s="161"/>
      <c r="S155" s="162"/>
      <c r="T155" s="157"/>
      <c r="U155" s="158"/>
      <c r="V155" s="158"/>
      <c r="W155" s="158"/>
      <c r="X155" s="158"/>
      <c r="Y155" s="158"/>
      <c r="Z155" s="158"/>
      <c r="AA155" s="159"/>
      <c r="AC155" s="75" t="str">
        <f t="shared" si="14"/>
        <v>E</v>
      </c>
      <c r="AD155" s="75" t="str">
        <f t="shared" si="15"/>
        <v>n/a</v>
      </c>
      <c r="AE155" s="75">
        <f t="shared" si="17"/>
        <v>5</v>
      </c>
      <c r="AF155" s="75" t="str">
        <f t="shared" si="18"/>
        <v>n/a</v>
      </c>
      <c r="AG155" s="75">
        <f t="shared" si="19"/>
        <v>5</v>
      </c>
      <c r="AH155" s="75" t="str">
        <f t="shared" si="20"/>
        <v>n/a</v>
      </c>
    </row>
    <row r="156" spans="1:34" ht="30" customHeight="1" x14ac:dyDescent="0.2">
      <c r="A156" s="74" t="str">
        <f t="shared" si="16"/>
        <v>Kiribati, Gilbert Islands</v>
      </c>
      <c r="B156" s="153" t="s">
        <v>216</v>
      </c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5"/>
      <c r="N156" s="156" t="s">
        <v>160</v>
      </c>
      <c r="O156" s="151"/>
      <c r="P156" s="152"/>
      <c r="Q156" s="156" t="s">
        <v>47</v>
      </c>
      <c r="R156" s="151"/>
      <c r="S156" s="152"/>
      <c r="T156" s="153"/>
      <c r="U156" s="154"/>
      <c r="V156" s="154"/>
      <c r="W156" s="154"/>
      <c r="X156" s="154"/>
      <c r="Y156" s="154"/>
      <c r="Z156" s="154"/>
      <c r="AA156" s="155"/>
      <c r="AC156" s="75" t="str">
        <f t="shared" si="14"/>
        <v>M</v>
      </c>
      <c r="AD156" s="75" t="str">
        <f t="shared" si="15"/>
        <v>n/a</v>
      </c>
      <c r="AE156" s="75">
        <f t="shared" si="17"/>
        <v>12</v>
      </c>
      <c r="AF156" s="75" t="str">
        <f t="shared" si="18"/>
        <v>n/a</v>
      </c>
      <c r="AG156" s="75">
        <f t="shared" si="19"/>
        <v>12</v>
      </c>
      <c r="AH156" s="75" t="str">
        <f t="shared" si="20"/>
        <v>n/a</v>
      </c>
    </row>
    <row r="157" spans="1:34" ht="30" customHeight="1" x14ac:dyDescent="0.2">
      <c r="A157" s="74" t="str">
        <f t="shared" si="16"/>
        <v>Kiribati, Phoenix Islands</v>
      </c>
      <c r="B157" s="157" t="s">
        <v>217</v>
      </c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9"/>
      <c r="N157" s="160" t="s">
        <v>161</v>
      </c>
      <c r="O157" s="161"/>
      <c r="P157" s="162"/>
      <c r="Q157" s="160" t="s">
        <v>47</v>
      </c>
      <c r="R157" s="161"/>
      <c r="S157" s="162"/>
      <c r="T157" s="157"/>
      <c r="U157" s="158"/>
      <c r="V157" s="158"/>
      <c r="W157" s="158"/>
      <c r="X157" s="158"/>
      <c r="Y157" s="158"/>
      <c r="Z157" s="158"/>
      <c r="AA157" s="159"/>
      <c r="AC157" s="75" t="str">
        <f t="shared" si="14"/>
        <v>no standard time zone</v>
      </c>
      <c r="AD157" s="75" t="str">
        <f t="shared" si="15"/>
        <v>n/a</v>
      </c>
      <c r="AE157" s="75">
        <f t="shared" si="17"/>
        <v>13</v>
      </c>
      <c r="AF157" s="75" t="str">
        <f t="shared" si="18"/>
        <v>n/a</v>
      </c>
      <c r="AG157" s="75">
        <f t="shared" si="19"/>
        <v>13</v>
      </c>
      <c r="AH157" s="75" t="str">
        <f t="shared" si="20"/>
        <v>n/a</v>
      </c>
    </row>
    <row r="158" spans="1:34" ht="30" customHeight="1" x14ac:dyDescent="0.2">
      <c r="A158" s="74" t="str">
        <f t="shared" si="16"/>
        <v>Kiribati, Line Islands</v>
      </c>
      <c r="B158" s="153" t="s">
        <v>218</v>
      </c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5"/>
      <c r="N158" s="156" t="s">
        <v>219</v>
      </c>
      <c r="O158" s="151"/>
      <c r="P158" s="152"/>
      <c r="Q158" s="156" t="s">
        <v>47</v>
      </c>
      <c r="R158" s="151"/>
      <c r="S158" s="152"/>
      <c r="T158" s="153"/>
      <c r="U158" s="154"/>
      <c r="V158" s="154"/>
      <c r="W158" s="154"/>
      <c r="X158" s="154"/>
      <c r="Y158" s="154"/>
      <c r="Z158" s="154"/>
      <c r="AA158" s="155"/>
      <c r="AC158" s="75" t="str">
        <f t="shared" si="14"/>
        <v>no standard time zone</v>
      </c>
      <c r="AD158" s="75" t="str">
        <f t="shared" si="15"/>
        <v>n/a</v>
      </c>
      <c r="AE158" s="75">
        <f t="shared" si="17"/>
        <v>14</v>
      </c>
      <c r="AF158" s="75" t="str">
        <f t="shared" si="18"/>
        <v>n/a</v>
      </c>
      <c r="AG158" s="75">
        <f t="shared" si="19"/>
        <v>14</v>
      </c>
      <c r="AH158" s="75" t="str">
        <f t="shared" si="20"/>
        <v>n/a</v>
      </c>
    </row>
    <row r="159" spans="1:34" ht="30" customHeight="1" x14ac:dyDescent="0.2">
      <c r="A159" s="74" t="str">
        <f t="shared" si="16"/>
        <v>Kosovo</v>
      </c>
      <c r="B159" s="157" t="s">
        <v>220</v>
      </c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9"/>
      <c r="N159" s="160" t="s">
        <v>52</v>
      </c>
      <c r="O159" s="161"/>
      <c r="P159" s="162"/>
      <c r="Q159" s="160" t="s">
        <v>49</v>
      </c>
      <c r="R159" s="161"/>
      <c r="S159" s="162"/>
      <c r="T159" s="157" t="s">
        <v>367</v>
      </c>
      <c r="U159" s="158"/>
      <c r="V159" s="158"/>
      <c r="W159" s="158"/>
      <c r="X159" s="158"/>
      <c r="Y159" s="158"/>
      <c r="Z159" s="158"/>
      <c r="AA159" s="159"/>
      <c r="AC159" s="75" t="str">
        <f t="shared" si="14"/>
        <v>A</v>
      </c>
      <c r="AD159" s="75" t="str">
        <f t="shared" si="15"/>
        <v>B</v>
      </c>
      <c r="AE159" s="75">
        <f t="shared" si="17"/>
        <v>1</v>
      </c>
      <c r="AF159" s="75">
        <f t="shared" si="18"/>
        <v>2</v>
      </c>
      <c r="AG159" s="75">
        <f t="shared" si="19"/>
        <v>1</v>
      </c>
      <c r="AH159" s="75">
        <f t="shared" si="20"/>
        <v>2</v>
      </c>
    </row>
    <row r="160" spans="1:34" ht="30" customHeight="1" x14ac:dyDescent="0.2">
      <c r="A160" s="74" t="str">
        <f t="shared" si="16"/>
        <v>Kuwait</v>
      </c>
      <c r="B160" s="153" t="s">
        <v>221</v>
      </c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5"/>
      <c r="N160" s="156" t="s">
        <v>50</v>
      </c>
      <c r="O160" s="151"/>
      <c r="P160" s="152"/>
      <c r="Q160" s="156" t="s">
        <v>47</v>
      </c>
      <c r="R160" s="151"/>
      <c r="S160" s="152"/>
      <c r="T160" s="153"/>
      <c r="U160" s="154"/>
      <c r="V160" s="154"/>
      <c r="W160" s="154"/>
      <c r="X160" s="154"/>
      <c r="Y160" s="154"/>
      <c r="Z160" s="154"/>
      <c r="AA160" s="155"/>
      <c r="AC160" s="75" t="str">
        <f t="shared" si="14"/>
        <v>C</v>
      </c>
      <c r="AD160" s="75" t="str">
        <f t="shared" si="15"/>
        <v>n/a</v>
      </c>
      <c r="AE160" s="75">
        <f t="shared" si="17"/>
        <v>3</v>
      </c>
      <c r="AF160" s="75" t="str">
        <f t="shared" si="18"/>
        <v>n/a</v>
      </c>
      <c r="AG160" s="75">
        <f t="shared" si="19"/>
        <v>3</v>
      </c>
      <c r="AH160" s="75" t="str">
        <f t="shared" si="20"/>
        <v>n/a</v>
      </c>
    </row>
    <row r="161" spans="1:34" ht="30" customHeight="1" x14ac:dyDescent="0.2">
      <c r="A161" s="74" t="str">
        <f t="shared" si="16"/>
        <v>Kyrgyzstan</v>
      </c>
      <c r="B161" s="157" t="s">
        <v>222</v>
      </c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9"/>
      <c r="N161" s="160" t="s">
        <v>86</v>
      </c>
      <c r="O161" s="161"/>
      <c r="P161" s="162"/>
      <c r="Q161" s="160" t="s">
        <v>47</v>
      </c>
      <c r="R161" s="161"/>
      <c r="S161" s="162"/>
      <c r="T161" s="157"/>
      <c r="U161" s="158"/>
      <c r="V161" s="158"/>
      <c r="W161" s="158"/>
      <c r="X161" s="158"/>
      <c r="Y161" s="158"/>
      <c r="Z161" s="158"/>
      <c r="AA161" s="159"/>
      <c r="AC161" s="75" t="str">
        <f t="shared" si="14"/>
        <v>F</v>
      </c>
      <c r="AD161" s="75" t="str">
        <f t="shared" si="15"/>
        <v>n/a</v>
      </c>
      <c r="AE161" s="75">
        <f t="shared" si="17"/>
        <v>6</v>
      </c>
      <c r="AF161" s="75" t="str">
        <f t="shared" si="18"/>
        <v>n/a</v>
      </c>
      <c r="AG161" s="75">
        <f t="shared" si="19"/>
        <v>6</v>
      </c>
      <c r="AH161" s="75" t="str">
        <f t="shared" si="20"/>
        <v>n/a</v>
      </c>
    </row>
    <row r="162" spans="1:34" ht="30" customHeight="1" x14ac:dyDescent="0.2">
      <c r="A162" s="74" t="str">
        <f t="shared" si="16"/>
        <v>Laos</v>
      </c>
      <c r="B162" s="153" t="s">
        <v>223</v>
      </c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5"/>
      <c r="N162" s="156" t="s">
        <v>115</v>
      </c>
      <c r="O162" s="151"/>
      <c r="P162" s="152"/>
      <c r="Q162" s="156" t="s">
        <v>47</v>
      </c>
      <c r="R162" s="151"/>
      <c r="S162" s="152"/>
      <c r="T162" s="153"/>
      <c r="U162" s="154"/>
      <c r="V162" s="154"/>
      <c r="W162" s="154"/>
      <c r="X162" s="154"/>
      <c r="Y162" s="154"/>
      <c r="Z162" s="154"/>
      <c r="AA162" s="155"/>
      <c r="AC162" s="75" t="str">
        <f t="shared" si="14"/>
        <v>G</v>
      </c>
      <c r="AD162" s="75" t="str">
        <f t="shared" si="15"/>
        <v>n/a</v>
      </c>
      <c r="AE162" s="75">
        <f t="shared" si="17"/>
        <v>7</v>
      </c>
      <c r="AF162" s="75" t="str">
        <f t="shared" si="18"/>
        <v>n/a</v>
      </c>
      <c r="AG162" s="75">
        <f t="shared" si="19"/>
        <v>7</v>
      </c>
      <c r="AH162" s="75" t="str">
        <f t="shared" si="20"/>
        <v>n/a</v>
      </c>
    </row>
    <row r="163" spans="1:34" ht="30" customHeight="1" x14ac:dyDescent="0.2">
      <c r="A163" s="74" t="str">
        <f t="shared" si="16"/>
        <v>Latvia</v>
      </c>
      <c r="B163" s="157" t="s">
        <v>224</v>
      </c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9"/>
      <c r="N163" s="160" t="s">
        <v>49</v>
      </c>
      <c r="O163" s="161"/>
      <c r="P163" s="162"/>
      <c r="Q163" s="160" t="s">
        <v>50</v>
      </c>
      <c r="R163" s="161"/>
      <c r="S163" s="162"/>
      <c r="T163" s="157" t="s">
        <v>369</v>
      </c>
      <c r="U163" s="158"/>
      <c r="V163" s="158"/>
      <c r="W163" s="158"/>
      <c r="X163" s="158"/>
      <c r="Y163" s="158"/>
      <c r="Z163" s="158"/>
      <c r="AA163" s="159"/>
      <c r="AC163" s="75" t="str">
        <f t="shared" si="14"/>
        <v>B</v>
      </c>
      <c r="AD163" s="75" t="str">
        <f t="shared" si="15"/>
        <v>C</v>
      </c>
      <c r="AE163" s="75">
        <f t="shared" si="17"/>
        <v>2</v>
      </c>
      <c r="AF163" s="75">
        <f t="shared" si="18"/>
        <v>3</v>
      </c>
      <c r="AG163" s="75">
        <f t="shared" si="19"/>
        <v>2</v>
      </c>
      <c r="AH163" s="75">
        <f t="shared" si="20"/>
        <v>3</v>
      </c>
    </row>
    <row r="164" spans="1:34" ht="30" customHeight="1" x14ac:dyDescent="0.2">
      <c r="A164" s="74" t="str">
        <f t="shared" si="16"/>
        <v>Lebanon</v>
      </c>
      <c r="B164" s="153" t="s">
        <v>225</v>
      </c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5"/>
      <c r="N164" s="156" t="s">
        <v>49</v>
      </c>
      <c r="O164" s="151"/>
      <c r="P164" s="152"/>
      <c r="Q164" s="156" t="s">
        <v>50</v>
      </c>
      <c r="R164" s="151"/>
      <c r="S164" s="152"/>
      <c r="T164" s="153" t="s">
        <v>380</v>
      </c>
      <c r="U164" s="154"/>
      <c r="V164" s="154"/>
      <c r="W164" s="154"/>
      <c r="X164" s="154"/>
      <c r="Y164" s="154"/>
      <c r="Z164" s="154"/>
      <c r="AA164" s="155"/>
      <c r="AC164" s="75" t="str">
        <f t="shared" si="14"/>
        <v>B</v>
      </c>
      <c r="AD164" s="75" t="str">
        <f t="shared" si="15"/>
        <v>C</v>
      </c>
      <c r="AE164" s="75">
        <f t="shared" si="17"/>
        <v>2</v>
      </c>
      <c r="AF164" s="75">
        <f t="shared" si="18"/>
        <v>3</v>
      </c>
      <c r="AG164" s="75">
        <f t="shared" si="19"/>
        <v>2</v>
      </c>
      <c r="AH164" s="75">
        <f t="shared" si="20"/>
        <v>3</v>
      </c>
    </row>
    <row r="165" spans="1:34" ht="30" customHeight="1" x14ac:dyDescent="0.2">
      <c r="A165" s="74" t="str">
        <f t="shared" si="16"/>
        <v>Lesotho</v>
      </c>
      <c r="B165" s="157" t="s">
        <v>226</v>
      </c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9"/>
      <c r="N165" s="160" t="s">
        <v>49</v>
      </c>
      <c r="O165" s="161"/>
      <c r="P165" s="162"/>
      <c r="Q165" s="160" t="s">
        <v>47</v>
      </c>
      <c r="R165" s="161"/>
      <c r="S165" s="162"/>
      <c r="T165" s="157"/>
      <c r="U165" s="158"/>
      <c r="V165" s="158"/>
      <c r="W165" s="158"/>
      <c r="X165" s="158"/>
      <c r="Y165" s="158"/>
      <c r="Z165" s="158"/>
      <c r="AA165" s="159"/>
      <c r="AC165" s="75" t="str">
        <f t="shared" si="14"/>
        <v>B</v>
      </c>
      <c r="AD165" s="75" t="str">
        <f t="shared" si="15"/>
        <v>n/a</v>
      </c>
      <c r="AE165" s="75">
        <f t="shared" si="17"/>
        <v>2</v>
      </c>
      <c r="AF165" s="75" t="str">
        <f t="shared" si="18"/>
        <v>n/a</v>
      </c>
      <c r="AG165" s="75">
        <f t="shared" si="19"/>
        <v>2</v>
      </c>
      <c r="AH165" s="75" t="str">
        <f t="shared" si="20"/>
        <v>n/a</v>
      </c>
    </row>
    <row r="166" spans="1:34" ht="30" customHeight="1" x14ac:dyDescent="0.2">
      <c r="A166" s="74" t="str">
        <f t="shared" si="16"/>
        <v>Liberia</v>
      </c>
      <c r="B166" s="153" t="s">
        <v>227</v>
      </c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5"/>
      <c r="N166" s="156" t="s">
        <v>67</v>
      </c>
      <c r="O166" s="151"/>
      <c r="P166" s="152"/>
      <c r="Q166" s="156" t="s">
        <v>47</v>
      </c>
      <c r="R166" s="151"/>
      <c r="S166" s="152"/>
      <c r="T166" s="153"/>
      <c r="U166" s="154"/>
      <c r="V166" s="154"/>
      <c r="W166" s="154"/>
      <c r="X166" s="154"/>
      <c r="Y166" s="154"/>
      <c r="Z166" s="154"/>
      <c r="AA166" s="155"/>
      <c r="AC166" s="75" t="str">
        <f t="shared" si="14"/>
        <v>Z</v>
      </c>
      <c r="AD166" s="75" t="str">
        <f t="shared" si="15"/>
        <v>n/a</v>
      </c>
      <c r="AE166" s="75">
        <f t="shared" si="17"/>
        <v>0</v>
      </c>
      <c r="AF166" s="75" t="str">
        <f t="shared" si="18"/>
        <v>n/a</v>
      </c>
      <c r="AG166" s="75">
        <f t="shared" si="19"/>
        <v>0</v>
      </c>
      <c r="AH166" s="75" t="str">
        <f t="shared" si="20"/>
        <v>n/a</v>
      </c>
    </row>
    <row r="167" spans="1:34" ht="30" customHeight="1" x14ac:dyDescent="0.2">
      <c r="A167" s="74" t="str">
        <f t="shared" si="16"/>
        <v>Libya</v>
      </c>
      <c r="B167" s="157" t="s">
        <v>228</v>
      </c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9"/>
      <c r="N167" s="160" t="s">
        <v>49</v>
      </c>
      <c r="O167" s="161"/>
      <c r="P167" s="162"/>
      <c r="Q167" s="160" t="s">
        <v>47</v>
      </c>
      <c r="R167" s="161"/>
      <c r="S167" s="162"/>
      <c r="T167" s="157"/>
      <c r="U167" s="158"/>
      <c r="V167" s="158"/>
      <c r="W167" s="158"/>
      <c r="X167" s="158"/>
      <c r="Y167" s="158"/>
      <c r="Z167" s="158"/>
      <c r="AA167" s="159"/>
      <c r="AC167" s="75" t="str">
        <f t="shared" si="14"/>
        <v>B</v>
      </c>
      <c r="AD167" s="75" t="str">
        <f t="shared" si="15"/>
        <v>n/a</v>
      </c>
      <c r="AE167" s="75">
        <f t="shared" si="17"/>
        <v>2</v>
      </c>
      <c r="AF167" s="75" t="str">
        <f t="shared" si="18"/>
        <v>n/a</v>
      </c>
      <c r="AG167" s="75">
        <f t="shared" si="19"/>
        <v>2</v>
      </c>
      <c r="AH167" s="75" t="str">
        <f t="shared" si="20"/>
        <v>n/a</v>
      </c>
    </row>
    <row r="168" spans="1:34" ht="30" customHeight="1" x14ac:dyDescent="0.2">
      <c r="A168" s="74" t="str">
        <f t="shared" si="16"/>
        <v>Liechtenstein</v>
      </c>
      <c r="B168" s="153" t="s">
        <v>229</v>
      </c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5"/>
      <c r="N168" s="156" t="s">
        <v>52</v>
      </c>
      <c r="O168" s="151"/>
      <c r="P168" s="152"/>
      <c r="Q168" s="156" t="s">
        <v>49</v>
      </c>
      <c r="R168" s="151"/>
      <c r="S168" s="152"/>
      <c r="T168" s="153" t="s">
        <v>367</v>
      </c>
      <c r="U168" s="154"/>
      <c r="V168" s="154"/>
      <c r="W168" s="154"/>
      <c r="X168" s="154"/>
      <c r="Y168" s="154"/>
      <c r="Z168" s="154"/>
      <c r="AA168" s="155"/>
      <c r="AC168" s="75" t="str">
        <f t="shared" si="14"/>
        <v>A</v>
      </c>
      <c r="AD168" s="75" t="str">
        <f t="shared" si="15"/>
        <v>B</v>
      </c>
      <c r="AE168" s="75">
        <f t="shared" si="17"/>
        <v>1</v>
      </c>
      <c r="AF168" s="75">
        <f t="shared" si="18"/>
        <v>2</v>
      </c>
      <c r="AG168" s="75">
        <f t="shared" si="19"/>
        <v>1</v>
      </c>
      <c r="AH168" s="75">
        <f t="shared" si="20"/>
        <v>2</v>
      </c>
    </row>
    <row r="169" spans="1:34" ht="30" customHeight="1" x14ac:dyDescent="0.2">
      <c r="A169" s="74" t="str">
        <f t="shared" si="16"/>
        <v>Lithuania</v>
      </c>
      <c r="B169" s="157" t="s">
        <v>230</v>
      </c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9"/>
      <c r="N169" s="160" t="s">
        <v>49</v>
      </c>
      <c r="O169" s="161"/>
      <c r="P169" s="162"/>
      <c r="Q169" s="160" t="s">
        <v>50</v>
      </c>
      <c r="R169" s="161"/>
      <c r="S169" s="162"/>
      <c r="T169" s="157" t="s">
        <v>369</v>
      </c>
      <c r="U169" s="158"/>
      <c r="V169" s="158"/>
      <c r="W169" s="158"/>
      <c r="X169" s="158"/>
      <c r="Y169" s="158"/>
      <c r="Z169" s="158"/>
      <c r="AA169" s="159"/>
      <c r="AC169" s="75" t="str">
        <f t="shared" si="14"/>
        <v>B</v>
      </c>
      <c r="AD169" s="75" t="str">
        <f t="shared" si="15"/>
        <v>C</v>
      </c>
      <c r="AE169" s="75">
        <f t="shared" si="17"/>
        <v>2</v>
      </c>
      <c r="AF169" s="75">
        <f t="shared" si="18"/>
        <v>3</v>
      </c>
      <c r="AG169" s="75">
        <f t="shared" si="19"/>
        <v>2</v>
      </c>
      <c r="AH169" s="75">
        <f t="shared" si="20"/>
        <v>3</v>
      </c>
    </row>
    <row r="170" spans="1:34" ht="30" customHeight="1" x14ac:dyDescent="0.2">
      <c r="A170" s="74" t="str">
        <f t="shared" si="16"/>
        <v>Luxembourg</v>
      </c>
      <c r="B170" s="153" t="s">
        <v>231</v>
      </c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5"/>
      <c r="N170" s="156" t="s">
        <v>52</v>
      </c>
      <c r="O170" s="151"/>
      <c r="P170" s="152"/>
      <c r="Q170" s="156" t="s">
        <v>49</v>
      </c>
      <c r="R170" s="151"/>
      <c r="S170" s="152"/>
      <c r="T170" s="153" t="s">
        <v>367</v>
      </c>
      <c r="U170" s="154"/>
      <c r="V170" s="154"/>
      <c r="W170" s="154"/>
      <c r="X170" s="154"/>
      <c r="Y170" s="154"/>
      <c r="Z170" s="154"/>
      <c r="AA170" s="155"/>
      <c r="AC170" s="75" t="str">
        <f t="shared" si="14"/>
        <v>A</v>
      </c>
      <c r="AD170" s="75" t="str">
        <f t="shared" si="15"/>
        <v>B</v>
      </c>
      <c r="AE170" s="75">
        <f t="shared" si="17"/>
        <v>1</v>
      </c>
      <c r="AF170" s="75">
        <f t="shared" si="18"/>
        <v>2</v>
      </c>
      <c r="AG170" s="75">
        <f t="shared" si="19"/>
        <v>1</v>
      </c>
      <c r="AH170" s="75">
        <f t="shared" si="20"/>
        <v>2</v>
      </c>
    </row>
    <row r="171" spans="1:34" ht="30" customHeight="1" x14ac:dyDescent="0.2">
      <c r="A171" s="74" t="str">
        <f t="shared" si="16"/>
        <v>Macau (China)</v>
      </c>
      <c r="B171" s="157" t="s">
        <v>232</v>
      </c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9"/>
      <c r="N171" s="160" t="s">
        <v>69</v>
      </c>
      <c r="O171" s="161"/>
      <c r="P171" s="162"/>
      <c r="Q171" s="160" t="s">
        <v>47</v>
      </c>
      <c r="R171" s="161"/>
      <c r="S171" s="162"/>
      <c r="T171" s="157"/>
      <c r="U171" s="158"/>
      <c r="V171" s="158"/>
      <c r="W171" s="158"/>
      <c r="X171" s="158"/>
      <c r="Y171" s="158"/>
      <c r="Z171" s="158"/>
      <c r="AA171" s="159"/>
      <c r="AC171" s="75" t="str">
        <f t="shared" si="14"/>
        <v>H</v>
      </c>
      <c r="AD171" s="75" t="str">
        <f t="shared" si="15"/>
        <v>n/a</v>
      </c>
      <c r="AE171" s="75">
        <f t="shared" si="17"/>
        <v>8</v>
      </c>
      <c r="AF171" s="75" t="str">
        <f t="shared" si="18"/>
        <v>n/a</v>
      </c>
      <c r="AG171" s="75">
        <f t="shared" si="19"/>
        <v>8</v>
      </c>
      <c r="AH171" s="75" t="str">
        <f t="shared" si="20"/>
        <v>n/a</v>
      </c>
    </row>
    <row r="172" spans="1:34" ht="30" customHeight="1" x14ac:dyDescent="0.2">
      <c r="A172" s="74" t="str">
        <f t="shared" si="16"/>
        <v>Macedonia (FYROM)</v>
      </c>
      <c r="B172" s="153" t="s">
        <v>233</v>
      </c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5"/>
      <c r="N172" s="156" t="s">
        <v>52</v>
      </c>
      <c r="O172" s="151"/>
      <c r="P172" s="152"/>
      <c r="Q172" s="156" t="s">
        <v>49</v>
      </c>
      <c r="R172" s="151"/>
      <c r="S172" s="152"/>
      <c r="T172" s="153" t="s">
        <v>367</v>
      </c>
      <c r="U172" s="154"/>
      <c r="V172" s="154"/>
      <c r="W172" s="154"/>
      <c r="X172" s="154"/>
      <c r="Y172" s="154"/>
      <c r="Z172" s="154"/>
      <c r="AA172" s="155"/>
      <c r="AC172" s="75" t="str">
        <f t="shared" si="14"/>
        <v>A</v>
      </c>
      <c r="AD172" s="75" t="str">
        <f t="shared" si="15"/>
        <v>B</v>
      </c>
      <c r="AE172" s="75">
        <f t="shared" si="17"/>
        <v>1</v>
      </c>
      <c r="AF172" s="75">
        <f t="shared" si="18"/>
        <v>2</v>
      </c>
      <c r="AG172" s="75">
        <f t="shared" si="19"/>
        <v>1</v>
      </c>
      <c r="AH172" s="75">
        <f t="shared" si="20"/>
        <v>2</v>
      </c>
    </row>
    <row r="173" spans="1:34" ht="30" customHeight="1" x14ac:dyDescent="0.2">
      <c r="A173" s="74" t="str">
        <f t="shared" si="16"/>
        <v>Madagascar</v>
      </c>
      <c r="B173" s="157" t="s">
        <v>234</v>
      </c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9"/>
      <c r="N173" s="160" t="s">
        <v>50</v>
      </c>
      <c r="O173" s="161"/>
      <c r="P173" s="162"/>
      <c r="Q173" s="160" t="s">
        <v>47</v>
      </c>
      <c r="R173" s="161"/>
      <c r="S173" s="162"/>
      <c r="T173" s="157"/>
      <c r="U173" s="158"/>
      <c r="V173" s="158"/>
      <c r="W173" s="158"/>
      <c r="X173" s="158"/>
      <c r="Y173" s="158"/>
      <c r="Z173" s="158"/>
      <c r="AA173" s="159"/>
      <c r="AC173" s="75" t="str">
        <f t="shared" si="14"/>
        <v>C</v>
      </c>
      <c r="AD173" s="75" t="str">
        <f t="shared" si="15"/>
        <v>n/a</v>
      </c>
      <c r="AE173" s="75">
        <f t="shared" si="17"/>
        <v>3</v>
      </c>
      <c r="AF173" s="75" t="str">
        <f t="shared" si="18"/>
        <v>n/a</v>
      </c>
      <c r="AG173" s="75">
        <f t="shared" si="19"/>
        <v>3</v>
      </c>
      <c r="AH173" s="75" t="str">
        <f t="shared" si="20"/>
        <v>n/a</v>
      </c>
    </row>
    <row r="174" spans="1:34" ht="30" customHeight="1" x14ac:dyDescent="0.2">
      <c r="A174" s="74" t="str">
        <f t="shared" si="16"/>
        <v>Malawi</v>
      </c>
      <c r="B174" s="153" t="s">
        <v>235</v>
      </c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5"/>
      <c r="N174" s="156" t="s">
        <v>49</v>
      </c>
      <c r="O174" s="151"/>
      <c r="P174" s="152"/>
      <c r="Q174" s="156" t="s">
        <v>47</v>
      </c>
      <c r="R174" s="151"/>
      <c r="S174" s="152"/>
      <c r="T174" s="153"/>
      <c r="U174" s="154"/>
      <c r="V174" s="154"/>
      <c r="W174" s="154"/>
      <c r="X174" s="154"/>
      <c r="Y174" s="154"/>
      <c r="Z174" s="154"/>
      <c r="AA174" s="155"/>
      <c r="AC174" s="75" t="str">
        <f t="shared" si="14"/>
        <v>B</v>
      </c>
      <c r="AD174" s="75" t="str">
        <f t="shared" si="15"/>
        <v>n/a</v>
      </c>
      <c r="AE174" s="75">
        <f t="shared" si="17"/>
        <v>2</v>
      </c>
      <c r="AF174" s="75" t="str">
        <f t="shared" si="18"/>
        <v>n/a</v>
      </c>
      <c r="AG174" s="75">
        <f t="shared" si="19"/>
        <v>2</v>
      </c>
      <c r="AH174" s="75" t="str">
        <f t="shared" si="20"/>
        <v>n/a</v>
      </c>
    </row>
    <row r="175" spans="1:34" ht="30" customHeight="1" x14ac:dyDescent="0.2">
      <c r="A175" s="74" t="str">
        <f t="shared" si="16"/>
        <v>Malaysia</v>
      </c>
      <c r="B175" s="157" t="s">
        <v>236</v>
      </c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9"/>
      <c r="N175" s="160" t="s">
        <v>69</v>
      </c>
      <c r="O175" s="161"/>
      <c r="P175" s="162"/>
      <c r="Q175" s="160" t="s">
        <v>47</v>
      </c>
      <c r="R175" s="161"/>
      <c r="S175" s="162"/>
      <c r="T175" s="157"/>
      <c r="U175" s="158"/>
      <c r="V175" s="158"/>
      <c r="W175" s="158"/>
      <c r="X175" s="158"/>
      <c r="Y175" s="158"/>
      <c r="Z175" s="158"/>
      <c r="AA175" s="159"/>
      <c r="AC175" s="75" t="str">
        <f t="shared" si="14"/>
        <v>H</v>
      </c>
      <c r="AD175" s="75" t="str">
        <f t="shared" si="15"/>
        <v>n/a</v>
      </c>
      <c r="AE175" s="75">
        <f t="shared" si="17"/>
        <v>8</v>
      </c>
      <c r="AF175" s="75" t="str">
        <f t="shared" si="18"/>
        <v>n/a</v>
      </c>
      <c r="AG175" s="75">
        <f t="shared" si="19"/>
        <v>8</v>
      </c>
      <c r="AH175" s="75" t="str">
        <f t="shared" si="20"/>
        <v>n/a</v>
      </c>
    </row>
    <row r="176" spans="1:34" ht="30" customHeight="1" x14ac:dyDescent="0.2">
      <c r="A176" s="74" t="str">
        <f t="shared" si="16"/>
        <v>Maldives</v>
      </c>
      <c r="B176" s="153" t="s">
        <v>237</v>
      </c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5"/>
      <c r="N176" s="156" t="s">
        <v>212</v>
      </c>
      <c r="O176" s="151"/>
      <c r="P176" s="152"/>
      <c r="Q176" s="156" t="s">
        <v>47</v>
      </c>
      <c r="R176" s="151"/>
      <c r="S176" s="152"/>
      <c r="T176" s="153"/>
      <c r="U176" s="154"/>
      <c r="V176" s="154"/>
      <c r="W176" s="154"/>
      <c r="X176" s="154"/>
      <c r="Y176" s="154"/>
      <c r="Z176" s="154"/>
      <c r="AA176" s="155"/>
      <c r="AC176" s="75" t="str">
        <f t="shared" si="14"/>
        <v>E</v>
      </c>
      <c r="AD176" s="75" t="str">
        <f t="shared" si="15"/>
        <v>n/a</v>
      </c>
      <c r="AE176" s="75">
        <f t="shared" si="17"/>
        <v>5</v>
      </c>
      <c r="AF176" s="75" t="str">
        <f t="shared" si="18"/>
        <v>n/a</v>
      </c>
      <c r="AG176" s="75">
        <f t="shared" si="19"/>
        <v>5</v>
      </c>
      <c r="AH176" s="75" t="str">
        <f t="shared" si="20"/>
        <v>n/a</v>
      </c>
    </row>
    <row r="177" spans="1:34" ht="30" customHeight="1" x14ac:dyDescent="0.2">
      <c r="A177" s="74" t="str">
        <f t="shared" si="16"/>
        <v>Mali</v>
      </c>
      <c r="B177" s="157" t="s">
        <v>238</v>
      </c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9"/>
      <c r="N177" s="160" t="s">
        <v>67</v>
      </c>
      <c r="O177" s="161"/>
      <c r="P177" s="162"/>
      <c r="Q177" s="160" t="s">
        <v>47</v>
      </c>
      <c r="R177" s="161"/>
      <c r="S177" s="162"/>
      <c r="T177" s="157"/>
      <c r="U177" s="158"/>
      <c r="V177" s="158"/>
      <c r="W177" s="158"/>
      <c r="X177" s="158"/>
      <c r="Y177" s="158"/>
      <c r="Z177" s="158"/>
      <c r="AA177" s="159"/>
      <c r="AC177" s="75" t="str">
        <f t="shared" si="14"/>
        <v>Z</v>
      </c>
      <c r="AD177" s="75" t="str">
        <f t="shared" si="15"/>
        <v>n/a</v>
      </c>
      <c r="AE177" s="75">
        <f t="shared" si="17"/>
        <v>0</v>
      </c>
      <c r="AF177" s="75" t="str">
        <f t="shared" si="18"/>
        <v>n/a</v>
      </c>
      <c r="AG177" s="75">
        <f t="shared" si="19"/>
        <v>0</v>
      </c>
      <c r="AH177" s="75" t="str">
        <f t="shared" si="20"/>
        <v>n/a</v>
      </c>
    </row>
    <row r="178" spans="1:34" ht="30" customHeight="1" x14ac:dyDescent="0.2">
      <c r="A178" s="74" t="str">
        <f t="shared" si="16"/>
        <v>Malta</v>
      </c>
      <c r="B178" s="153" t="s">
        <v>239</v>
      </c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5"/>
      <c r="N178" s="156" t="s">
        <v>52</v>
      </c>
      <c r="O178" s="151"/>
      <c r="P178" s="152"/>
      <c r="Q178" s="156" t="s">
        <v>49</v>
      </c>
      <c r="R178" s="151"/>
      <c r="S178" s="152"/>
      <c r="T178" s="153" t="s">
        <v>367</v>
      </c>
      <c r="U178" s="154"/>
      <c r="V178" s="154"/>
      <c r="W178" s="154"/>
      <c r="X178" s="154"/>
      <c r="Y178" s="154"/>
      <c r="Z178" s="154"/>
      <c r="AA178" s="155"/>
      <c r="AC178" s="75" t="str">
        <f t="shared" si="14"/>
        <v>A</v>
      </c>
      <c r="AD178" s="75" t="str">
        <f t="shared" si="15"/>
        <v>B</v>
      </c>
      <c r="AE178" s="75">
        <f t="shared" si="17"/>
        <v>1</v>
      </c>
      <c r="AF178" s="75">
        <f t="shared" si="18"/>
        <v>2</v>
      </c>
      <c r="AG178" s="75">
        <f t="shared" si="19"/>
        <v>1</v>
      </c>
      <c r="AH178" s="75">
        <f t="shared" si="20"/>
        <v>2</v>
      </c>
    </row>
    <row r="179" spans="1:34" ht="30" customHeight="1" x14ac:dyDescent="0.2">
      <c r="A179" s="74" t="str">
        <f t="shared" si="16"/>
        <v>Marshall Islands</v>
      </c>
      <c r="B179" s="157" t="s">
        <v>240</v>
      </c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9"/>
      <c r="N179" s="160" t="s">
        <v>160</v>
      </c>
      <c r="O179" s="161"/>
      <c r="P179" s="162"/>
      <c r="Q179" s="160" t="s">
        <v>47</v>
      </c>
      <c r="R179" s="161"/>
      <c r="S179" s="162"/>
      <c r="T179" s="157"/>
      <c r="U179" s="158"/>
      <c r="V179" s="158"/>
      <c r="W179" s="158"/>
      <c r="X179" s="158"/>
      <c r="Y179" s="158"/>
      <c r="Z179" s="158"/>
      <c r="AA179" s="159"/>
      <c r="AC179" s="75" t="str">
        <f t="shared" si="14"/>
        <v>M</v>
      </c>
      <c r="AD179" s="75" t="str">
        <f t="shared" si="15"/>
        <v>n/a</v>
      </c>
      <c r="AE179" s="75">
        <f t="shared" si="17"/>
        <v>12</v>
      </c>
      <c r="AF179" s="75" t="str">
        <f t="shared" si="18"/>
        <v>n/a</v>
      </c>
      <c r="AG179" s="75">
        <f t="shared" si="19"/>
        <v>12</v>
      </c>
      <c r="AH179" s="75" t="str">
        <f t="shared" si="20"/>
        <v>n/a</v>
      </c>
    </row>
    <row r="180" spans="1:34" ht="30" customHeight="1" x14ac:dyDescent="0.2">
      <c r="A180" s="74" t="str">
        <f t="shared" si="16"/>
        <v>Martinique (France)</v>
      </c>
      <c r="B180" s="153" t="s">
        <v>241</v>
      </c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5"/>
      <c r="N180" s="156" t="s">
        <v>59</v>
      </c>
      <c r="O180" s="151"/>
      <c r="P180" s="152"/>
      <c r="Q180" s="156" t="s">
        <v>47</v>
      </c>
      <c r="R180" s="151"/>
      <c r="S180" s="152"/>
      <c r="T180" s="153"/>
      <c r="U180" s="154"/>
      <c r="V180" s="154"/>
      <c r="W180" s="154"/>
      <c r="X180" s="154"/>
      <c r="Y180" s="154"/>
      <c r="Z180" s="154"/>
      <c r="AA180" s="155"/>
      <c r="AC180" s="75" t="str">
        <f t="shared" si="14"/>
        <v>Q</v>
      </c>
      <c r="AD180" s="75" t="str">
        <f t="shared" si="15"/>
        <v>n/a</v>
      </c>
      <c r="AE180" s="75">
        <f t="shared" si="17"/>
        <v>4</v>
      </c>
      <c r="AF180" s="75" t="str">
        <f t="shared" si="18"/>
        <v>n/a</v>
      </c>
      <c r="AG180" s="75">
        <f t="shared" si="19"/>
        <v>-4</v>
      </c>
      <c r="AH180" s="75" t="str">
        <f t="shared" si="20"/>
        <v>n/a</v>
      </c>
    </row>
    <row r="181" spans="1:34" ht="30" customHeight="1" x14ac:dyDescent="0.2">
      <c r="A181" s="74" t="str">
        <f t="shared" si="16"/>
        <v>Mauritania</v>
      </c>
      <c r="B181" s="157" t="s">
        <v>242</v>
      </c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/>
      <c r="N181" s="160" t="s">
        <v>67</v>
      </c>
      <c r="O181" s="161"/>
      <c r="P181" s="162"/>
      <c r="Q181" s="160" t="s">
        <v>47</v>
      </c>
      <c r="R181" s="161"/>
      <c r="S181" s="162"/>
      <c r="T181" s="157"/>
      <c r="U181" s="158"/>
      <c r="V181" s="158"/>
      <c r="W181" s="158"/>
      <c r="X181" s="158"/>
      <c r="Y181" s="158"/>
      <c r="Z181" s="158"/>
      <c r="AA181" s="159"/>
      <c r="AC181" s="75" t="str">
        <f t="shared" si="14"/>
        <v>Z</v>
      </c>
      <c r="AD181" s="75" t="str">
        <f t="shared" si="15"/>
        <v>n/a</v>
      </c>
      <c r="AE181" s="75">
        <f t="shared" si="17"/>
        <v>0</v>
      </c>
      <c r="AF181" s="75" t="str">
        <f t="shared" si="18"/>
        <v>n/a</v>
      </c>
      <c r="AG181" s="75">
        <f t="shared" si="19"/>
        <v>0</v>
      </c>
      <c r="AH181" s="75" t="str">
        <f t="shared" si="20"/>
        <v>n/a</v>
      </c>
    </row>
    <row r="182" spans="1:34" ht="30" customHeight="1" x14ac:dyDescent="0.2">
      <c r="A182" s="74" t="str">
        <f t="shared" si="16"/>
        <v>Mauritius</v>
      </c>
      <c r="B182" s="153" t="s">
        <v>243</v>
      </c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5"/>
      <c r="N182" s="156" t="s">
        <v>64</v>
      </c>
      <c r="O182" s="151"/>
      <c r="P182" s="152"/>
      <c r="Q182" s="156" t="s">
        <v>47</v>
      </c>
      <c r="R182" s="151"/>
      <c r="S182" s="152"/>
      <c r="T182" s="153"/>
      <c r="U182" s="154"/>
      <c r="V182" s="154"/>
      <c r="W182" s="154"/>
      <c r="X182" s="154"/>
      <c r="Y182" s="154"/>
      <c r="Z182" s="154"/>
      <c r="AA182" s="155"/>
      <c r="AC182" s="75" t="str">
        <f t="shared" si="14"/>
        <v>D</v>
      </c>
      <c r="AD182" s="75" t="str">
        <f t="shared" si="15"/>
        <v>n/a</v>
      </c>
      <c r="AE182" s="75">
        <f t="shared" si="17"/>
        <v>4</v>
      </c>
      <c r="AF182" s="75" t="str">
        <f t="shared" si="18"/>
        <v>n/a</v>
      </c>
      <c r="AG182" s="75">
        <f t="shared" si="19"/>
        <v>4</v>
      </c>
      <c r="AH182" s="75" t="str">
        <f t="shared" si="20"/>
        <v>n/a</v>
      </c>
    </row>
    <row r="183" spans="1:34" ht="30" customHeight="1" x14ac:dyDescent="0.2">
      <c r="A183" s="74" t="str">
        <f t="shared" si="16"/>
        <v>Mayotte (France)</v>
      </c>
      <c r="B183" s="157" t="s">
        <v>244</v>
      </c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9"/>
      <c r="N183" s="160" t="s">
        <v>50</v>
      </c>
      <c r="O183" s="161"/>
      <c r="P183" s="162"/>
      <c r="Q183" s="160" t="s">
        <v>47</v>
      </c>
      <c r="R183" s="161"/>
      <c r="S183" s="162"/>
      <c r="T183" s="157"/>
      <c r="U183" s="158"/>
      <c r="V183" s="158"/>
      <c r="W183" s="158"/>
      <c r="X183" s="158"/>
      <c r="Y183" s="158"/>
      <c r="Z183" s="158"/>
      <c r="AA183" s="159"/>
      <c r="AC183" s="75" t="str">
        <f t="shared" si="14"/>
        <v>C</v>
      </c>
      <c r="AD183" s="75" t="str">
        <f t="shared" si="15"/>
        <v>n/a</v>
      </c>
      <c r="AE183" s="75">
        <f t="shared" si="17"/>
        <v>3</v>
      </c>
      <c r="AF183" s="75" t="str">
        <f t="shared" si="18"/>
        <v>n/a</v>
      </c>
      <c r="AG183" s="75">
        <f t="shared" si="19"/>
        <v>3</v>
      </c>
      <c r="AH183" s="75" t="str">
        <f t="shared" si="20"/>
        <v>n/a</v>
      </c>
    </row>
    <row r="184" spans="1:34" ht="30" customHeight="1" x14ac:dyDescent="0.2">
      <c r="A184" s="74" t="str">
        <f t="shared" si="16"/>
        <v>Mexico, most of</v>
      </c>
      <c r="B184" s="153" t="s">
        <v>245</v>
      </c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5"/>
      <c r="N184" s="156" t="s">
        <v>91</v>
      </c>
      <c r="O184" s="151"/>
      <c r="P184" s="152"/>
      <c r="Q184" s="156" t="s">
        <v>83</v>
      </c>
      <c r="R184" s="151"/>
      <c r="S184" s="152"/>
      <c r="T184" s="153" t="s">
        <v>379</v>
      </c>
      <c r="U184" s="154"/>
      <c r="V184" s="154"/>
      <c r="W184" s="154"/>
      <c r="X184" s="154"/>
      <c r="Y184" s="154"/>
      <c r="Z184" s="154"/>
      <c r="AA184" s="155"/>
      <c r="AC184" s="75" t="str">
        <f t="shared" si="14"/>
        <v>S</v>
      </c>
      <c r="AD184" s="75" t="str">
        <f t="shared" si="15"/>
        <v>R</v>
      </c>
      <c r="AE184" s="75">
        <f t="shared" si="17"/>
        <v>6</v>
      </c>
      <c r="AF184" s="75">
        <f t="shared" si="18"/>
        <v>5</v>
      </c>
      <c r="AG184" s="75">
        <f t="shared" si="19"/>
        <v>-6</v>
      </c>
      <c r="AH184" s="75">
        <f t="shared" si="20"/>
        <v>-5</v>
      </c>
    </row>
    <row r="185" spans="1:34" ht="30" customHeight="1" x14ac:dyDescent="0.2">
      <c r="A185" s="74" t="str">
        <f t="shared" si="16"/>
        <v>Mexico, state of Quintana Roo</v>
      </c>
      <c r="B185" s="157" t="s">
        <v>246</v>
      </c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9"/>
      <c r="N185" s="160" t="s">
        <v>83</v>
      </c>
      <c r="O185" s="161"/>
      <c r="P185" s="162"/>
      <c r="Q185" s="160" t="s">
        <v>47</v>
      </c>
      <c r="R185" s="161"/>
      <c r="S185" s="162"/>
      <c r="T185" s="157"/>
      <c r="U185" s="158"/>
      <c r="V185" s="158"/>
      <c r="W185" s="158"/>
      <c r="X185" s="158"/>
      <c r="Y185" s="158"/>
      <c r="Z185" s="158"/>
      <c r="AA185" s="159"/>
      <c r="AC185" s="75" t="str">
        <f t="shared" si="14"/>
        <v>R</v>
      </c>
      <c r="AD185" s="75" t="str">
        <f t="shared" si="15"/>
        <v>n/a</v>
      </c>
      <c r="AE185" s="75">
        <f t="shared" si="17"/>
        <v>5</v>
      </c>
      <c r="AF185" s="75" t="str">
        <f t="shared" si="18"/>
        <v>n/a</v>
      </c>
      <c r="AG185" s="75">
        <f t="shared" si="19"/>
        <v>-5</v>
      </c>
      <c r="AH185" s="75" t="str">
        <f t="shared" si="20"/>
        <v>n/a</v>
      </c>
    </row>
    <row r="186" spans="1:34" ht="30" customHeight="1" x14ac:dyDescent="0.2">
      <c r="A186" s="74" t="str">
        <f t="shared" si="16"/>
        <v>Mexico, states of Baja California Sur, Chihuahua, Nayarit, Sinaloa</v>
      </c>
      <c r="B186" s="153" t="s">
        <v>247</v>
      </c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5"/>
      <c r="N186" s="156" t="s">
        <v>248</v>
      </c>
      <c r="O186" s="151"/>
      <c r="P186" s="152"/>
      <c r="Q186" s="156" t="s">
        <v>91</v>
      </c>
      <c r="R186" s="151"/>
      <c r="S186" s="152"/>
      <c r="T186" s="153" t="s">
        <v>379</v>
      </c>
      <c r="U186" s="154"/>
      <c r="V186" s="154"/>
      <c r="W186" s="154"/>
      <c r="X186" s="154"/>
      <c r="Y186" s="154"/>
      <c r="Z186" s="154"/>
      <c r="AA186" s="155"/>
      <c r="AC186" s="75" t="str">
        <f t="shared" si="14"/>
        <v>T</v>
      </c>
      <c r="AD186" s="75" t="str">
        <f t="shared" si="15"/>
        <v>S</v>
      </c>
      <c r="AE186" s="75">
        <f t="shared" si="17"/>
        <v>7</v>
      </c>
      <c r="AF186" s="75">
        <f t="shared" si="18"/>
        <v>6</v>
      </c>
      <c r="AG186" s="75">
        <f t="shared" si="19"/>
        <v>-7</v>
      </c>
      <c r="AH186" s="75">
        <f t="shared" si="20"/>
        <v>-6</v>
      </c>
    </row>
    <row r="187" spans="1:34" ht="30" customHeight="1" x14ac:dyDescent="0.2">
      <c r="A187" s="74" t="str">
        <f t="shared" si="16"/>
        <v>Mexico, state of Sonora</v>
      </c>
      <c r="B187" s="157" t="s">
        <v>249</v>
      </c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9"/>
      <c r="N187" s="160" t="s">
        <v>248</v>
      </c>
      <c r="O187" s="161"/>
      <c r="P187" s="162"/>
      <c r="Q187" s="160" t="s">
        <v>47</v>
      </c>
      <c r="R187" s="161"/>
      <c r="S187" s="162"/>
      <c r="T187" s="157"/>
      <c r="U187" s="158"/>
      <c r="V187" s="158"/>
      <c r="W187" s="158"/>
      <c r="X187" s="158"/>
      <c r="Y187" s="158"/>
      <c r="Z187" s="158"/>
      <c r="AA187" s="159"/>
      <c r="AC187" s="75" t="str">
        <f t="shared" si="14"/>
        <v>T</v>
      </c>
      <c r="AD187" s="75" t="str">
        <f t="shared" si="15"/>
        <v>n/a</v>
      </c>
      <c r="AE187" s="75">
        <f t="shared" si="17"/>
        <v>7</v>
      </c>
      <c r="AF187" s="75" t="str">
        <f t="shared" si="18"/>
        <v>n/a</v>
      </c>
      <c r="AG187" s="75">
        <f t="shared" si="19"/>
        <v>-7</v>
      </c>
      <c r="AH187" s="75" t="str">
        <f t="shared" si="20"/>
        <v>n/a</v>
      </c>
    </row>
    <row r="188" spans="1:34" ht="30" customHeight="1" x14ac:dyDescent="0.2">
      <c r="A188" s="74" t="str">
        <f t="shared" si="16"/>
        <v>Mexico, state of Baja California</v>
      </c>
      <c r="B188" s="153" t="s">
        <v>250</v>
      </c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5"/>
      <c r="N188" s="156" t="s">
        <v>251</v>
      </c>
      <c r="O188" s="151"/>
      <c r="P188" s="152"/>
      <c r="Q188" s="156" t="s">
        <v>248</v>
      </c>
      <c r="R188" s="151"/>
      <c r="S188" s="152"/>
      <c r="T188" s="153" t="s">
        <v>373</v>
      </c>
      <c r="U188" s="154"/>
      <c r="V188" s="154"/>
      <c r="W188" s="154"/>
      <c r="X188" s="154"/>
      <c r="Y188" s="154"/>
      <c r="Z188" s="154"/>
      <c r="AA188" s="155"/>
      <c r="AC188" s="75" t="str">
        <f t="shared" si="14"/>
        <v>U</v>
      </c>
      <c r="AD188" s="75" t="str">
        <f t="shared" si="15"/>
        <v>T</v>
      </c>
      <c r="AE188" s="75">
        <f t="shared" si="17"/>
        <v>8</v>
      </c>
      <c r="AF188" s="75">
        <f t="shared" si="18"/>
        <v>7</v>
      </c>
      <c r="AG188" s="75">
        <f t="shared" si="19"/>
        <v>-8</v>
      </c>
      <c r="AH188" s="75">
        <f t="shared" si="20"/>
        <v>-7</v>
      </c>
    </row>
    <row r="189" spans="1:34" ht="30" customHeight="1" x14ac:dyDescent="0.2">
      <c r="A189" s="74" t="str">
        <f t="shared" si="16"/>
        <v>Micronesia, states of Chuuk and Yap</v>
      </c>
      <c r="B189" s="157" t="s">
        <v>252</v>
      </c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9"/>
      <c r="N189" s="160" t="s">
        <v>75</v>
      </c>
      <c r="O189" s="161"/>
      <c r="P189" s="162"/>
      <c r="Q189" s="160" t="s">
        <v>47</v>
      </c>
      <c r="R189" s="161"/>
      <c r="S189" s="162"/>
      <c r="T189" s="157"/>
      <c r="U189" s="158"/>
      <c r="V189" s="158"/>
      <c r="W189" s="158"/>
      <c r="X189" s="158"/>
      <c r="Y189" s="158"/>
      <c r="Z189" s="158"/>
      <c r="AA189" s="159"/>
      <c r="AC189" s="75" t="str">
        <f t="shared" si="14"/>
        <v>K</v>
      </c>
      <c r="AD189" s="75" t="str">
        <f t="shared" si="15"/>
        <v>n/a</v>
      </c>
      <c r="AE189" s="75">
        <f t="shared" si="17"/>
        <v>10</v>
      </c>
      <c r="AF189" s="75" t="str">
        <f t="shared" si="18"/>
        <v>n/a</v>
      </c>
      <c r="AG189" s="75">
        <f t="shared" si="19"/>
        <v>10</v>
      </c>
      <c r="AH189" s="75" t="str">
        <f t="shared" si="20"/>
        <v>n/a</v>
      </c>
    </row>
    <row r="190" spans="1:34" ht="30" customHeight="1" x14ac:dyDescent="0.2">
      <c r="A190" s="74" t="str">
        <f t="shared" si="16"/>
        <v>Micronesia, states of Kosrae and Pohnpei</v>
      </c>
      <c r="B190" s="153" t="s">
        <v>253</v>
      </c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5"/>
      <c r="N190" s="156" t="s">
        <v>76</v>
      </c>
      <c r="O190" s="151"/>
      <c r="P190" s="152"/>
      <c r="Q190" s="156" t="s">
        <v>47</v>
      </c>
      <c r="R190" s="151"/>
      <c r="S190" s="152"/>
      <c r="T190" s="153"/>
      <c r="U190" s="154"/>
      <c r="V190" s="154"/>
      <c r="W190" s="154"/>
      <c r="X190" s="154"/>
      <c r="Y190" s="154"/>
      <c r="Z190" s="154"/>
      <c r="AA190" s="155"/>
      <c r="AC190" s="75" t="str">
        <f t="shared" si="14"/>
        <v>L</v>
      </c>
      <c r="AD190" s="75" t="str">
        <f t="shared" si="15"/>
        <v>n/a</v>
      </c>
      <c r="AE190" s="75">
        <f t="shared" si="17"/>
        <v>11</v>
      </c>
      <c r="AF190" s="75" t="str">
        <f t="shared" si="18"/>
        <v>n/a</v>
      </c>
      <c r="AG190" s="75">
        <f t="shared" si="19"/>
        <v>11</v>
      </c>
      <c r="AH190" s="75" t="str">
        <f t="shared" si="20"/>
        <v>n/a</v>
      </c>
    </row>
    <row r="191" spans="1:34" ht="30" customHeight="1" x14ac:dyDescent="0.2">
      <c r="A191" s="74" t="str">
        <f t="shared" si="16"/>
        <v>Moldova</v>
      </c>
      <c r="B191" s="157" t="s">
        <v>254</v>
      </c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9"/>
      <c r="N191" s="160" t="s">
        <v>49</v>
      </c>
      <c r="O191" s="161"/>
      <c r="P191" s="162"/>
      <c r="Q191" s="160" t="s">
        <v>50</v>
      </c>
      <c r="R191" s="161"/>
      <c r="S191" s="162"/>
      <c r="T191" s="157" t="s">
        <v>367</v>
      </c>
      <c r="U191" s="158"/>
      <c r="V191" s="158"/>
      <c r="W191" s="158"/>
      <c r="X191" s="158"/>
      <c r="Y191" s="158"/>
      <c r="Z191" s="158"/>
      <c r="AA191" s="159"/>
      <c r="AC191" s="75" t="str">
        <f t="shared" si="14"/>
        <v>B</v>
      </c>
      <c r="AD191" s="75" t="str">
        <f t="shared" si="15"/>
        <v>C</v>
      </c>
      <c r="AE191" s="75">
        <f t="shared" si="17"/>
        <v>2</v>
      </c>
      <c r="AF191" s="75">
        <f t="shared" si="18"/>
        <v>3</v>
      </c>
      <c r="AG191" s="75">
        <f t="shared" si="19"/>
        <v>2</v>
      </c>
      <c r="AH191" s="75">
        <f t="shared" si="20"/>
        <v>3</v>
      </c>
    </row>
    <row r="192" spans="1:34" ht="30" customHeight="1" x14ac:dyDescent="0.2">
      <c r="A192" s="74" t="str">
        <f t="shared" si="16"/>
        <v>Monaco</v>
      </c>
      <c r="B192" s="153" t="s">
        <v>255</v>
      </c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5"/>
      <c r="N192" s="156" t="s">
        <v>52</v>
      </c>
      <c r="O192" s="151"/>
      <c r="P192" s="152"/>
      <c r="Q192" s="156" t="s">
        <v>49</v>
      </c>
      <c r="R192" s="151"/>
      <c r="S192" s="152"/>
      <c r="T192" s="153" t="s">
        <v>367</v>
      </c>
      <c r="U192" s="154"/>
      <c r="V192" s="154"/>
      <c r="W192" s="154"/>
      <c r="X192" s="154"/>
      <c r="Y192" s="154"/>
      <c r="Z192" s="154"/>
      <c r="AA192" s="155"/>
      <c r="AC192" s="75" t="str">
        <f t="shared" si="14"/>
        <v>A</v>
      </c>
      <c r="AD192" s="75" t="str">
        <f t="shared" si="15"/>
        <v>B</v>
      </c>
      <c r="AE192" s="75">
        <f t="shared" si="17"/>
        <v>1</v>
      </c>
      <c r="AF192" s="75">
        <f t="shared" si="18"/>
        <v>2</v>
      </c>
      <c r="AG192" s="75">
        <f t="shared" si="19"/>
        <v>1</v>
      </c>
      <c r="AH192" s="75">
        <f t="shared" si="20"/>
        <v>2</v>
      </c>
    </row>
    <row r="193" spans="1:34" ht="30" customHeight="1" x14ac:dyDescent="0.2">
      <c r="A193" s="74" t="str">
        <f t="shared" si="16"/>
        <v>Mongolia, most of</v>
      </c>
      <c r="B193" s="157" t="s">
        <v>256</v>
      </c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9"/>
      <c r="N193" s="160" t="s">
        <v>69</v>
      </c>
      <c r="O193" s="161"/>
      <c r="P193" s="162"/>
      <c r="Q193" s="160" t="s">
        <v>47</v>
      </c>
      <c r="R193" s="161"/>
      <c r="S193" s="162"/>
      <c r="T193" s="157"/>
      <c r="U193" s="158"/>
      <c r="V193" s="158"/>
      <c r="W193" s="158"/>
      <c r="X193" s="158"/>
      <c r="Y193" s="158"/>
      <c r="Z193" s="158"/>
      <c r="AA193" s="159"/>
      <c r="AC193" s="75" t="str">
        <f t="shared" si="14"/>
        <v>H</v>
      </c>
      <c r="AD193" s="75" t="str">
        <f t="shared" si="15"/>
        <v>n/a</v>
      </c>
      <c r="AE193" s="75">
        <f t="shared" si="17"/>
        <v>8</v>
      </c>
      <c r="AF193" s="75" t="str">
        <f t="shared" si="18"/>
        <v>n/a</v>
      </c>
      <c r="AG193" s="75">
        <f t="shared" si="19"/>
        <v>8</v>
      </c>
      <c r="AH193" s="75" t="str">
        <f t="shared" si="20"/>
        <v>n/a</v>
      </c>
    </row>
    <row r="194" spans="1:34" ht="30" customHeight="1" x14ac:dyDescent="0.2">
      <c r="A194" s="74" t="str">
        <f t="shared" si="16"/>
        <v>Mongolia, provinces of Khovd, Uvs, Bayan-Olgii</v>
      </c>
      <c r="B194" s="153" t="s">
        <v>257</v>
      </c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5"/>
      <c r="N194" s="156" t="s">
        <v>115</v>
      </c>
      <c r="O194" s="151"/>
      <c r="P194" s="152"/>
      <c r="Q194" s="156" t="s">
        <v>47</v>
      </c>
      <c r="R194" s="151"/>
      <c r="S194" s="152"/>
      <c r="T194" s="153"/>
      <c r="U194" s="154"/>
      <c r="V194" s="154"/>
      <c r="W194" s="154"/>
      <c r="X194" s="154"/>
      <c r="Y194" s="154"/>
      <c r="Z194" s="154"/>
      <c r="AA194" s="155"/>
      <c r="AC194" s="75" t="str">
        <f t="shared" si="14"/>
        <v>G</v>
      </c>
      <c r="AD194" s="75" t="str">
        <f t="shared" si="15"/>
        <v>n/a</v>
      </c>
      <c r="AE194" s="75">
        <f t="shared" si="17"/>
        <v>7</v>
      </c>
      <c r="AF194" s="75" t="str">
        <f t="shared" si="18"/>
        <v>n/a</v>
      </c>
      <c r="AG194" s="75">
        <f t="shared" si="19"/>
        <v>7</v>
      </c>
      <c r="AH194" s="75" t="str">
        <f t="shared" si="20"/>
        <v>n/a</v>
      </c>
    </row>
    <row r="195" spans="1:34" ht="30" customHeight="1" x14ac:dyDescent="0.2">
      <c r="A195" s="74" t="str">
        <f t="shared" si="16"/>
        <v>Montenegro</v>
      </c>
      <c r="B195" s="157" t="s">
        <v>258</v>
      </c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9"/>
      <c r="N195" s="160" t="s">
        <v>52</v>
      </c>
      <c r="O195" s="161"/>
      <c r="P195" s="162"/>
      <c r="Q195" s="160" t="s">
        <v>49</v>
      </c>
      <c r="R195" s="161"/>
      <c r="S195" s="162"/>
      <c r="T195" s="157" t="s">
        <v>367</v>
      </c>
      <c r="U195" s="158"/>
      <c r="V195" s="158"/>
      <c r="W195" s="158"/>
      <c r="X195" s="158"/>
      <c r="Y195" s="158"/>
      <c r="Z195" s="158"/>
      <c r="AA195" s="159"/>
      <c r="AC195" s="75" t="str">
        <f t="shared" si="14"/>
        <v>A</v>
      </c>
      <c r="AD195" s="75" t="str">
        <f t="shared" si="15"/>
        <v>B</v>
      </c>
      <c r="AE195" s="75">
        <f t="shared" si="17"/>
        <v>1</v>
      </c>
      <c r="AF195" s="75">
        <f t="shared" si="18"/>
        <v>2</v>
      </c>
      <c r="AG195" s="75">
        <f t="shared" si="19"/>
        <v>1</v>
      </c>
      <c r="AH195" s="75">
        <f t="shared" si="20"/>
        <v>2</v>
      </c>
    </row>
    <row r="196" spans="1:34" ht="30" customHeight="1" x14ac:dyDescent="0.2">
      <c r="A196" s="74" t="str">
        <f t="shared" si="16"/>
        <v>Montserrat (UK)</v>
      </c>
      <c r="B196" s="153" t="s">
        <v>259</v>
      </c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5"/>
      <c r="N196" s="156" t="s">
        <v>59</v>
      </c>
      <c r="O196" s="151"/>
      <c r="P196" s="152"/>
      <c r="Q196" s="156" t="s">
        <v>47</v>
      </c>
      <c r="R196" s="151"/>
      <c r="S196" s="152"/>
      <c r="T196" s="153"/>
      <c r="U196" s="154"/>
      <c r="V196" s="154"/>
      <c r="W196" s="154"/>
      <c r="X196" s="154"/>
      <c r="Y196" s="154"/>
      <c r="Z196" s="154"/>
      <c r="AA196" s="155"/>
      <c r="AC196" s="75" t="str">
        <f t="shared" si="14"/>
        <v>Q</v>
      </c>
      <c r="AD196" s="75" t="str">
        <f t="shared" si="15"/>
        <v>n/a</v>
      </c>
      <c r="AE196" s="75">
        <f t="shared" si="17"/>
        <v>4</v>
      </c>
      <c r="AF196" s="75" t="str">
        <f t="shared" si="18"/>
        <v>n/a</v>
      </c>
      <c r="AG196" s="75">
        <f t="shared" si="19"/>
        <v>-4</v>
      </c>
      <c r="AH196" s="75" t="str">
        <f t="shared" si="20"/>
        <v>n/a</v>
      </c>
    </row>
    <row r="197" spans="1:34" ht="30" customHeight="1" x14ac:dyDescent="0.2">
      <c r="A197" s="74" t="str">
        <f t="shared" si="16"/>
        <v>Morocco</v>
      </c>
      <c r="B197" s="157" t="s">
        <v>260</v>
      </c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9"/>
      <c r="N197" s="160" t="s">
        <v>67</v>
      </c>
      <c r="O197" s="161"/>
      <c r="P197" s="162"/>
      <c r="Q197" s="160" t="s">
        <v>52</v>
      </c>
      <c r="R197" s="161"/>
      <c r="S197" s="162"/>
      <c r="T197" s="157" t="s">
        <v>378</v>
      </c>
      <c r="U197" s="158"/>
      <c r="V197" s="158"/>
      <c r="W197" s="158"/>
      <c r="X197" s="158"/>
      <c r="Y197" s="158"/>
      <c r="Z197" s="158"/>
      <c r="AA197" s="159"/>
      <c r="AC197" s="75" t="str">
        <f t="shared" si="14"/>
        <v>Z</v>
      </c>
      <c r="AD197" s="75" t="str">
        <f t="shared" si="15"/>
        <v>A</v>
      </c>
      <c r="AE197" s="75">
        <f t="shared" si="17"/>
        <v>0</v>
      </c>
      <c r="AF197" s="75">
        <f t="shared" si="18"/>
        <v>1</v>
      </c>
      <c r="AG197" s="75">
        <f t="shared" si="19"/>
        <v>0</v>
      </c>
      <c r="AH197" s="75">
        <f t="shared" si="20"/>
        <v>1</v>
      </c>
    </row>
    <row r="198" spans="1:34" ht="30" customHeight="1" x14ac:dyDescent="0.2">
      <c r="A198" s="74" t="str">
        <f t="shared" si="16"/>
        <v>Mozambique</v>
      </c>
      <c r="B198" s="153" t="s">
        <v>261</v>
      </c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5"/>
      <c r="N198" s="156" t="s">
        <v>49</v>
      </c>
      <c r="O198" s="151"/>
      <c r="P198" s="152"/>
      <c r="Q198" s="156" t="s">
        <v>47</v>
      </c>
      <c r="R198" s="151"/>
      <c r="S198" s="152"/>
      <c r="T198" s="153"/>
      <c r="U198" s="154"/>
      <c r="V198" s="154"/>
      <c r="W198" s="154"/>
      <c r="X198" s="154"/>
      <c r="Y198" s="154"/>
      <c r="Z198" s="154"/>
      <c r="AA198" s="155"/>
      <c r="AC198" s="75" t="str">
        <f t="shared" si="14"/>
        <v>B</v>
      </c>
      <c r="AD198" s="75" t="str">
        <f t="shared" si="15"/>
        <v>n/a</v>
      </c>
      <c r="AE198" s="75">
        <f t="shared" si="17"/>
        <v>2</v>
      </c>
      <c r="AF198" s="75" t="str">
        <f t="shared" si="18"/>
        <v>n/a</v>
      </c>
      <c r="AG198" s="75">
        <f t="shared" si="19"/>
        <v>2</v>
      </c>
      <c r="AH198" s="75" t="str">
        <f t="shared" si="20"/>
        <v>n/a</v>
      </c>
    </row>
    <row r="199" spans="1:34" ht="30" customHeight="1" x14ac:dyDescent="0.2">
      <c r="A199" s="74" t="str">
        <f t="shared" si="16"/>
        <v>Myanmar (Burma)</v>
      </c>
      <c r="B199" s="157" t="s">
        <v>262</v>
      </c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9"/>
      <c r="N199" s="160" t="s">
        <v>130</v>
      </c>
      <c r="O199" s="161"/>
      <c r="P199" s="162"/>
      <c r="Q199" s="160" t="s">
        <v>47</v>
      </c>
      <c r="R199" s="161"/>
      <c r="S199" s="162"/>
      <c r="T199" s="157"/>
      <c r="U199" s="158"/>
      <c r="V199" s="158"/>
      <c r="W199" s="158"/>
      <c r="X199" s="158"/>
      <c r="Y199" s="158"/>
      <c r="Z199" s="158"/>
      <c r="AA199" s="159"/>
      <c r="AC199" s="75" t="str">
        <f t="shared" si="14"/>
        <v>no standard time zone</v>
      </c>
      <c r="AD199" s="75" t="str">
        <f t="shared" si="15"/>
        <v>n/a</v>
      </c>
      <c r="AE199" s="75">
        <f t="shared" si="17"/>
        <v>6.5</v>
      </c>
      <c r="AF199" s="75" t="str">
        <f t="shared" si="18"/>
        <v>n/a</v>
      </c>
      <c r="AG199" s="75">
        <f t="shared" si="19"/>
        <v>6.5</v>
      </c>
      <c r="AH199" s="75" t="str">
        <f t="shared" si="20"/>
        <v>n/a</v>
      </c>
    </row>
    <row r="200" spans="1:34" ht="30" customHeight="1" x14ac:dyDescent="0.2">
      <c r="A200" s="74" t="str">
        <f t="shared" si="16"/>
        <v>Namibia</v>
      </c>
      <c r="B200" s="153" t="s">
        <v>263</v>
      </c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5"/>
      <c r="N200" s="156" t="s">
        <v>49</v>
      </c>
      <c r="O200" s="151"/>
      <c r="P200" s="152"/>
      <c r="Q200" s="156" t="s">
        <v>47</v>
      </c>
      <c r="R200" s="151"/>
      <c r="S200" s="152"/>
      <c r="T200" s="153"/>
      <c r="U200" s="154"/>
      <c r="V200" s="154"/>
      <c r="W200" s="154"/>
      <c r="X200" s="154"/>
      <c r="Y200" s="154"/>
      <c r="Z200" s="154"/>
      <c r="AA200" s="155"/>
      <c r="AC200" s="75" t="str">
        <f t="shared" si="14"/>
        <v>B</v>
      </c>
      <c r="AD200" s="75" t="str">
        <f t="shared" si="15"/>
        <v>n/a</v>
      </c>
      <c r="AE200" s="75">
        <f t="shared" si="17"/>
        <v>2</v>
      </c>
      <c r="AF200" s="75" t="str">
        <f t="shared" si="18"/>
        <v>n/a</v>
      </c>
      <c r="AG200" s="75">
        <f t="shared" si="19"/>
        <v>2</v>
      </c>
      <c r="AH200" s="75" t="str">
        <f t="shared" si="20"/>
        <v>n/a</v>
      </c>
    </row>
    <row r="201" spans="1:34" ht="30" customHeight="1" x14ac:dyDescent="0.2">
      <c r="A201" s="74" t="str">
        <f t="shared" si="16"/>
        <v>Nauru</v>
      </c>
      <c r="B201" s="157" t="s">
        <v>264</v>
      </c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9"/>
      <c r="N201" s="160" t="s">
        <v>160</v>
      </c>
      <c r="O201" s="161"/>
      <c r="P201" s="162"/>
      <c r="Q201" s="160" t="s">
        <v>47</v>
      </c>
      <c r="R201" s="161"/>
      <c r="S201" s="162"/>
      <c r="T201" s="157"/>
      <c r="U201" s="158"/>
      <c r="V201" s="158"/>
      <c r="W201" s="158"/>
      <c r="X201" s="158"/>
      <c r="Y201" s="158"/>
      <c r="Z201" s="158"/>
      <c r="AA201" s="159"/>
      <c r="AC201" s="75" t="str">
        <f t="shared" si="14"/>
        <v>M</v>
      </c>
      <c r="AD201" s="75" t="str">
        <f t="shared" si="15"/>
        <v>n/a</v>
      </c>
      <c r="AE201" s="75">
        <f t="shared" si="17"/>
        <v>12</v>
      </c>
      <c r="AF201" s="75" t="str">
        <f t="shared" si="18"/>
        <v>n/a</v>
      </c>
      <c r="AG201" s="75">
        <f t="shared" si="19"/>
        <v>12</v>
      </c>
      <c r="AH201" s="75" t="str">
        <f t="shared" si="20"/>
        <v>n/a</v>
      </c>
    </row>
    <row r="202" spans="1:34" ht="30" customHeight="1" x14ac:dyDescent="0.2">
      <c r="A202" s="74" t="str">
        <f t="shared" si="16"/>
        <v>Nepal</v>
      </c>
      <c r="B202" s="153" t="s">
        <v>265</v>
      </c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5"/>
      <c r="N202" s="156" t="s">
        <v>266</v>
      </c>
      <c r="O202" s="151"/>
      <c r="P202" s="152"/>
      <c r="Q202" s="156" t="s">
        <v>47</v>
      </c>
      <c r="R202" s="151"/>
      <c r="S202" s="152"/>
      <c r="T202" s="153"/>
      <c r="U202" s="154"/>
      <c r="V202" s="154"/>
      <c r="W202" s="154"/>
      <c r="X202" s="154"/>
      <c r="Y202" s="154"/>
      <c r="Z202" s="154"/>
      <c r="AA202" s="155"/>
      <c r="AC202" s="75" t="str">
        <f t="shared" si="14"/>
        <v>no standard time zone</v>
      </c>
      <c r="AD202" s="75" t="str">
        <f t="shared" si="15"/>
        <v>n/a</v>
      </c>
      <c r="AE202" s="75">
        <f t="shared" si="17"/>
        <v>5.75</v>
      </c>
      <c r="AF202" s="75" t="str">
        <f t="shared" si="18"/>
        <v>n/a</v>
      </c>
      <c r="AG202" s="75">
        <f t="shared" si="19"/>
        <v>5.75</v>
      </c>
      <c r="AH202" s="75" t="str">
        <f t="shared" si="20"/>
        <v>n/a</v>
      </c>
    </row>
    <row r="203" spans="1:34" ht="30" customHeight="1" x14ac:dyDescent="0.2">
      <c r="A203" s="74" t="str">
        <f t="shared" si="16"/>
        <v>Netherlands</v>
      </c>
      <c r="B203" s="157" t="s">
        <v>267</v>
      </c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9"/>
      <c r="N203" s="160" t="s">
        <v>52</v>
      </c>
      <c r="O203" s="161"/>
      <c r="P203" s="162"/>
      <c r="Q203" s="160" t="s">
        <v>49</v>
      </c>
      <c r="R203" s="161"/>
      <c r="S203" s="162"/>
      <c r="T203" s="157" t="s">
        <v>367</v>
      </c>
      <c r="U203" s="158"/>
      <c r="V203" s="158"/>
      <c r="W203" s="158"/>
      <c r="X203" s="158"/>
      <c r="Y203" s="158"/>
      <c r="Z203" s="158"/>
      <c r="AA203" s="159"/>
      <c r="AC203" s="75" t="str">
        <f t="shared" si="14"/>
        <v>A</v>
      </c>
      <c r="AD203" s="75" t="str">
        <f t="shared" si="15"/>
        <v>B</v>
      </c>
      <c r="AE203" s="75">
        <f t="shared" si="17"/>
        <v>1</v>
      </c>
      <c r="AF203" s="75">
        <f t="shared" si="18"/>
        <v>2</v>
      </c>
      <c r="AG203" s="75">
        <f t="shared" si="19"/>
        <v>1</v>
      </c>
      <c r="AH203" s="75">
        <f t="shared" si="20"/>
        <v>2</v>
      </c>
    </row>
    <row r="204" spans="1:34" ht="30" customHeight="1" x14ac:dyDescent="0.2">
      <c r="A204" s="74" t="str">
        <f t="shared" si="16"/>
        <v>New Caledonia (France)</v>
      </c>
      <c r="B204" s="153" t="s">
        <v>268</v>
      </c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5"/>
      <c r="N204" s="156" t="s">
        <v>76</v>
      </c>
      <c r="O204" s="151"/>
      <c r="P204" s="152"/>
      <c r="Q204" s="156" t="s">
        <v>47</v>
      </c>
      <c r="R204" s="151"/>
      <c r="S204" s="152"/>
      <c r="T204" s="153"/>
      <c r="U204" s="154"/>
      <c r="V204" s="154"/>
      <c r="W204" s="154"/>
      <c r="X204" s="154"/>
      <c r="Y204" s="154"/>
      <c r="Z204" s="154"/>
      <c r="AA204" s="155"/>
      <c r="AC204" s="75" t="str">
        <f t="shared" si="14"/>
        <v>L</v>
      </c>
      <c r="AD204" s="75" t="str">
        <f t="shared" si="15"/>
        <v>n/a</v>
      </c>
      <c r="AE204" s="75">
        <f t="shared" si="17"/>
        <v>11</v>
      </c>
      <c r="AF204" s="75" t="str">
        <f t="shared" si="18"/>
        <v>n/a</v>
      </c>
      <c r="AG204" s="75">
        <f t="shared" si="19"/>
        <v>11</v>
      </c>
      <c r="AH204" s="75" t="str">
        <f t="shared" si="20"/>
        <v>n/a</v>
      </c>
    </row>
    <row r="205" spans="1:34" ht="30" customHeight="1" x14ac:dyDescent="0.2">
      <c r="A205" s="74" t="str">
        <f t="shared" si="16"/>
        <v>New Zealand</v>
      </c>
      <c r="B205" s="157" t="s">
        <v>269</v>
      </c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9"/>
      <c r="N205" s="160" t="s">
        <v>160</v>
      </c>
      <c r="O205" s="161"/>
      <c r="P205" s="162"/>
      <c r="Q205" s="160" t="s">
        <v>161</v>
      </c>
      <c r="R205" s="161"/>
      <c r="S205" s="162"/>
      <c r="T205" s="157" t="s">
        <v>377</v>
      </c>
      <c r="U205" s="158"/>
      <c r="V205" s="158"/>
      <c r="W205" s="158"/>
      <c r="X205" s="158"/>
      <c r="Y205" s="158"/>
      <c r="Z205" s="158"/>
      <c r="AA205" s="159"/>
      <c r="AC205" s="75" t="str">
        <f t="shared" si="14"/>
        <v>M</v>
      </c>
      <c r="AD205" s="75" t="str">
        <f t="shared" si="15"/>
        <v>no standard time zone</v>
      </c>
      <c r="AE205" s="75">
        <f t="shared" si="17"/>
        <v>12</v>
      </c>
      <c r="AF205" s="75">
        <f t="shared" si="18"/>
        <v>13</v>
      </c>
      <c r="AG205" s="75">
        <f t="shared" si="19"/>
        <v>12</v>
      </c>
      <c r="AH205" s="75">
        <f t="shared" si="20"/>
        <v>13</v>
      </c>
    </row>
    <row r="206" spans="1:34" ht="30" customHeight="1" x14ac:dyDescent="0.2">
      <c r="A206" s="74" t="str">
        <f t="shared" si="16"/>
        <v>Nicaragua</v>
      </c>
      <c r="B206" s="153" t="s">
        <v>270</v>
      </c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5"/>
      <c r="N206" s="156" t="s">
        <v>91</v>
      </c>
      <c r="O206" s="151"/>
      <c r="P206" s="152"/>
      <c r="Q206" s="156" t="s">
        <v>47</v>
      </c>
      <c r="R206" s="151"/>
      <c r="S206" s="152"/>
      <c r="T206" s="153"/>
      <c r="U206" s="154"/>
      <c r="V206" s="154"/>
      <c r="W206" s="154"/>
      <c r="X206" s="154"/>
      <c r="Y206" s="154"/>
      <c r="Z206" s="154"/>
      <c r="AA206" s="155"/>
      <c r="AC206" s="75" t="str">
        <f t="shared" si="14"/>
        <v>S</v>
      </c>
      <c r="AD206" s="75" t="str">
        <f t="shared" si="15"/>
        <v>n/a</v>
      </c>
      <c r="AE206" s="75">
        <f t="shared" si="17"/>
        <v>6</v>
      </c>
      <c r="AF206" s="75" t="str">
        <f t="shared" si="18"/>
        <v>n/a</v>
      </c>
      <c r="AG206" s="75">
        <f t="shared" si="19"/>
        <v>-6</v>
      </c>
      <c r="AH206" s="75" t="str">
        <f t="shared" si="20"/>
        <v>n/a</v>
      </c>
    </row>
    <row r="207" spans="1:34" ht="30" customHeight="1" x14ac:dyDescent="0.2">
      <c r="A207" s="74" t="str">
        <f t="shared" si="16"/>
        <v>Niger</v>
      </c>
      <c r="B207" s="157" t="s">
        <v>271</v>
      </c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9"/>
      <c r="N207" s="160" t="s">
        <v>52</v>
      </c>
      <c r="O207" s="161"/>
      <c r="P207" s="162"/>
      <c r="Q207" s="160" t="s">
        <v>47</v>
      </c>
      <c r="R207" s="161"/>
      <c r="S207" s="162"/>
      <c r="T207" s="157"/>
      <c r="U207" s="158"/>
      <c r="V207" s="158"/>
      <c r="W207" s="158"/>
      <c r="X207" s="158"/>
      <c r="Y207" s="158"/>
      <c r="Z207" s="158"/>
      <c r="AA207" s="159"/>
      <c r="AC207" s="75" t="str">
        <f t="shared" si="14"/>
        <v>A</v>
      </c>
      <c r="AD207" s="75" t="str">
        <f t="shared" si="15"/>
        <v>n/a</v>
      </c>
      <c r="AE207" s="75">
        <f t="shared" si="17"/>
        <v>1</v>
      </c>
      <c r="AF207" s="75" t="str">
        <f t="shared" si="18"/>
        <v>n/a</v>
      </c>
      <c r="AG207" s="75">
        <f t="shared" si="19"/>
        <v>1</v>
      </c>
      <c r="AH207" s="75" t="str">
        <f t="shared" si="20"/>
        <v>n/a</v>
      </c>
    </row>
    <row r="208" spans="1:34" ht="30" customHeight="1" x14ac:dyDescent="0.2">
      <c r="A208" s="74" t="str">
        <f t="shared" si="16"/>
        <v>Nigeria</v>
      </c>
      <c r="B208" s="153" t="s">
        <v>272</v>
      </c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5"/>
      <c r="N208" s="156" t="s">
        <v>52</v>
      </c>
      <c r="O208" s="151"/>
      <c r="P208" s="152"/>
      <c r="Q208" s="156" t="s">
        <v>47</v>
      </c>
      <c r="R208" s="151"/>
      <c r="S208" s="152"/>
      <c r="T208" s="153"/>
      <c r="U208" s="154"/>
      <c r="V208" s="154"/>
      <c r="W208" s="154"/>
      <c r="X208" s="154"/>
      <c r="Y208" s="154"/>
      <c r="Z208" s="154"/>
      <c r="AA208" s="155"/>
      <c r="AC208" s="75" t="str">
        <f t="shared" si="14"/>
        <v>A</v>
      </c>
      <c r="AD208" s="75" t="str">
        <f t="shared" si="15"/>
        <v>n/a</v>
      </c>
      <c r="AE208" s="75">
        <f t="shared" si="17"/>
        <v>1</v>
      </c>
      <c r="AF208" s="75" t="str">
        <f t="shared" si="18"/>
        <v>n/a</v>
      </c>
      <c r="AG208" s="75">
        <f t="shared" si="19"/>
        <v>1</v>
      </c>
      <c r="AH208" s="75" t="str">
        <f t="shared" si="20"/>
        <v>n/a</v>
      </c>
    </row>
    <row r="209" spans="1:34" ht="30" customHeight="1" x14ac:dyDescent="0.2">
      <c r="A209" s="74" t="str">
        <f t="shared" si="16"/>
        <v>Niue (New Zealand)</v>
      </c>
      <c r="B209" s="157" t="s">
        <v>273</v>
      </c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9"/>
      <c r="N209" s="160" t="s">
        <v>55</v>
      </c>
      <c r="O209" s="161"/>
      <c r="P209" s="162"/>
      <c r="Q209" s="160" t="s">
        <v>47</v>
      </c>
      <c r="R209" s="161"/>
      <c r="S209" s="162"/>
      <c r="T209" s="157"/>
      <c r="U209" s="158"/>
      <c r="V209" s="158"/>
      <c r="W209" s="158"/>
      <c r="X209" s="158"/>
      <c r="Y209" s="158"/>
      <c r="Z209" s="158"/>
      <c r="AA209" s="159"/>
      <c r="AC209" s="75" t="str">
        <f t="shared" si="14"/>
        <v>W</v>
      </c>
      <c r="AD209" s="75" t="str">
        <f t="shared" si="15"/>
        <v>n/a</v>
      </c>
      <c r="AE209" s="75">
        <f t="shared" si="17"/>
        <v>11</v>
      </c>
      <c r="AF209" s="75" t="str">
        <f t="shared" si="18"/>
        <v>n/a</v>
      </c>
      <c r="AG209" s="75">
        <f t="shared" si="19"/>
        <v>-11</v>
      </c>
      <c r="AH209" s="75" t="str">
        <f t="shared" si="20"/>
        <v>n/a</v>
      </c>
    </row>
    <row r="210" spans="1:34" ht="30" customHeight="1" x14ac:dyDescent="0.2">
      <c r="A210" s="74" t="str">
        <f t="shared" si="16"/>
        <v>Norfolk Island (Australia)</v>
      </c>
      <c r="B210" s="153" t="s">
        <v>274</v>
      </c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5"/>
      <c r="N210" s="156" t="s">
        <v>76</v>
      </c>
      <c r="O210" s="151"/>
      <c r="P210" s="152"/>
      <c r="Q210" s="156" t="s">
        <v>47</v>
      </c>
      <c r="R210" s="151"/>
      <c r="S210" s="152"/>
      <c r="T210" s="153"/>
      <c r="U210" s="154"/>
      <c r="V210" s="154"/>
      <c r="W210" s="154"/>
      <c r="X210" s="154"/>
      <c r="Y210" s="154"/>
      <c r="Z210" s="154"/>
      <c r="AA210" s="155"/>
      <c r="AC210" s="75" t="str">
        <f t="shared" ref="AC210:AC273" si="21">IFERROR(VLOOKUP(AG210,Time_reverse,2,FALSE),"no standard time zone")</f>
        <v>L</v>
      </c>
      <c r="AD210" s="75" t="str">
        <f t="shared" ref="AD210:AD273" si="22">IF(AH210="n/a","n/a",IFERROR(VLOOKUP(AH210,Time_reverse,2,FALSE),"no standard time zone"))</f>
        <v>n/a</v>
      </c>
      <c r="AE210" s="75">
        <f t="shared" si="17"/>
        <v>11</v>
      </c>
      <c r="AF210" s="75" t="str">
        <f t="shared" si="18"/>
        <v>n/a</v>
      </c>
      <c r="AG210" s="75">
        <f t="shared" si="19"/>
        <v>11</v>
      </c>
      <c r="AH210" s="75" t="str">
        <f t="shared" si="20"/>
        <v>n/a</v>
      </c>
    </row>
    <row r="211" spans="1:34" ht="30" customHeight="1" x14ac:dyDescent="0.2">
      <c r="A211" s="74" t="str">
        <f t="shared" ref="A211:A274" si="23">B211</f>
        <v>Northern Mariana Islands (USA)</v>
      </c>
      <c r="B211" s="157" t="s">
        <v>275</v>
      </c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9"/>
      <c r="N211" s="160" t="s">
        <v>75</v>
      </c>
      <c r="O211" s="161"/>
      <c r="P211" s="162"/>
      <c r="Q211" s="160" t="s">
        <v>47</v>
      </c>
      <c r="R211" s="161"/>
      <c r="S211" s="162"/>
      <c r="T211" s="157"/>
      <c r="U211" s="158"/>
      <c r="V211" s="158"/>
      <c r="W211" s="158"/>
      <c r="X211" s="158"/>
      <c r="Y211" s="158"/>
      <c r="Z211" s="158"/>
      <c r="AA211" s="159"/>
      <c r="AC211" s="75" t="str">
        <f t="shared" si="21"/>
        <v>K</v>
      </c>
      <c r="AD211" s="75" t="str">
        <f t="shared" si="22"/>
        <v>n/a</v>
      </c>
      <c r="AE211" s="75">
        <f t="shared" ref="AE211:AE274" si="24">VALUE(MID(N211,2,2))+VALUE(MID(N211,5,2)/60)</f>
        <v>10</v>
      </c>
      <c r="AF211" s="75" t="str">
        <f t="shared" ref="AF211:AF274" si="25">IFERROR((MID(Q211,2,2))+VALUE(MID(Q211,5,2)/60)*IF(MID(Q211,1,1)="−",-1,1),"n/a")</f>
        <v>n/a</v>
      </c>
      <c r="AG211" s="75">
        <f t="shared" ref="AG211:AG274" si="26">IF(MID(N211,1,1)="−",AE211*IF(MID(N211,1,1)="−",-1,1),AE211)</f>
        <v>10</v>
      </c>
      <c r="AH211" s="75" t="str">
        <f t="shared" ref="AH211:AH274" si="27">IF(MID(Q211,1,1)="−",AF211*IF(MID(Q211,1,1)="−",-1,1),AF211)</f>
        <v>n/a</v>
      </c>
    </row>
    <row r="212" spans="1:34" ht="30" customHeight="1" x14ac:dyDescent="0.2">
      <c r="A212" s="74" t="str">
        <f t="shared" si="23"/>
        <v>North Korea</v>
      </c>
      <c r="B212" s="153" t="s">
        <v>276</v>
      </c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5"/>
      <c r="N212" s="156" t="s">
        <v>277</v>
      </c>
      <c r="O212" s="151"/>
      <c r="P212" s="152"/>
      <c r="Q212" s="156" t="s">
        <v>47</v>
      </c>
      <c r="R212" s="151"/>
      <c r="S212" s="152"/>
      <c r="T212" s="153"/>
      <c r="U212" s="154"/>
      <c r="V212" s="154"/>
      <c r="W212" s="154"/>
      <c r="X212" s="154"/>
      <c r="Y212" s="154"/>
      <c r="Z212" s="154"/>
      <c r="AA212" s="155"/>
      <c r="AC212" s="75" t="str">
        <f t="shared" si="21"/>
        <v>no standard time zone</v>
      </c>
      <c r="AD212" s="75" t="str">
        <f t="shared" si="22"/>
        <v>n/a</v>
      </c>
      <c r="AE212" s="75">
        <f t="shared" si="24"/>
        <v>8.5</v>
      </c>
      <c r="AF212" s="75" t="str">
        <f t="shared" si="25"/>
        <v>n/a</v>
      </c>
      <c r="AG212" s="75">
        <f t="shared" si="26"/>
        <v>8.5</v>
      </c>
      <c r="AH212" s="75" t="str">
        <f t="shared" si="27"/>
        <v>n/a</v>
      </c>
    </row>
    <row r="213" spans="1:34" ht="30" customHeight="1" x14ac:dyDescent="0.2">
      <c r="A213" s="74" t="str">
        <f t="shared" si="23"/>
        <v>Norway</v>
      </c>
      <c r="B213" s="157" t="s">
        <v>278</v>
      </c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9"/>
      <c r="N213" s="160" t="s">
        <v>52</v>
      </c>
      <c r="O213" s="161"/>
      <c r="P213" s="162"/>
      <c r="Q213" s="160" t="s">
        <v>49</v>
      </c>
      <c r="R213" s="161"/>
      <c r="S213" s="162"/>
      <c r="T213" s="157" t="s">
        <v>367</v>
      </c>
      <c r="U213" s="158"/>
      <c r="V213" s="158"/>
      <c r="W213" s="158"/>
      <c r="X213" s="158"/>
      <c r="Y213" s="158"/>
      <c r="Z213" s="158"/>
      <c r="AA213" s="159"/>
      <c r="AC213" s="75" t="str">
        <f t="shared" si="21"/>
        <v>A</v>
      </c>
      <c r="AD213" s="75" t="str">
        <f t="shared" si="22"/>
        <v>B</v>
      </c>
      <c r="AE213" s="75">
        <f t="shared" si="24"/>
        <v>1</v>
      </c>
      <c r="AF213" s="75">
        <f t="shared" si="25"/>
        <v>2</v>
      </c>
      <c r="AG213" s="75">
        <f t="shared" si="26"/>
        <v>1</v>
      </c>
      <c r="AH213" s="75">
        <f t="shared" si="27"/>
        <v>2</v>
      </c>
    </row>
    <row r="214" spans="1:34" ht="30" customHeight="1" x14ac:dyDescent="0.2">
      <c r="A214" s="74" t="str">
        <f t="shared" si="23"/>
        <v>Oman</v>
      </c>
      <c r="B214" s="153" t="s">
        <v>279</v>
      </c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5"/>
      <c r="N214" s="156" t="s">
        <v>64</v>
      </c>
      <c r="O214" s="151"/>
      <c r="P214" s="152"/>
      <c r="Q214" s="156" t="s">
        <v>47</v>
      </c>
      <c r="R214" s="151"/>
      <c r="S214" s="152"/>
      <c r="T214" s="153"/>
      <c r="U214" s="154"/>
      <c r="V214" s="154"/>
      <c r="W214" s="154"/>
      <c r="X214" s="154"/>
      <c r="Y214" s="154"/>
      <c r="Z214" s="154"/>
      <c r="AA214" s="155"/>
      <c r="AC214" s="75" t="str">
        <f t="shared" si="21"/>
        <v>D</v>
      </c>
      <c r="AD214" s="75" t="str">
        <f t="shared" si="22"/>
        <v>n/a</v>
      </c>
      <c r="AE214" s="75">
        <f t="shared" si="24"/>
        <v>4</v>
      </c>
      <c r="AF214" s="75" t="str">
        <f t="shared" si="25"/>
        <v>n/a</v>
      </c>
      <c r="AG214" s="75">
        <f t="shared" si="26"/>
        <v>4</v>
      </c>
      <c r="AH214" s="75" t="str">
        <f t="shared" si="27"/>
        <v>n/a</v>
      </c>
    </row>
    <row r="215" spans="1:34" ht="30" customHeight="1" x14ac:dyDescent="0.2">
      <c r="A215" s="74" t="str">
        <f t="shared" si="23"/>
        <v>Pakistan</v>
      </c>
      <c r="B215" s="157" t="s">
        <v>280</v>
      </c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9"/>
      <c r="N215" s="160" t="s">
        <v>212</v>
      </c>
      <c r="O215" s="161"/>
      <c r="P215" s="162"/>
      <c r="Q215" s="160" t="s">
        <v>47</v>
      </c>
      <c r="R215" s="161"/>
      <c r="S215" s="162"/>
      <c r="T215" s="157"/>
      <c r="U215" s="158"/>
      <c r="V215" s="158"/>
      <c r="W215" s="158"/>
      <c r="X215" s="158"/>
      <c r="Y215" s="158"/>
      <c r="Z215" s="158"/>
      <c r="AA215" s="159"/>
      <c r="AC215" s="75" t="str">
        <f t="shared" si="21"/>
        <v>E</v>
      </c>
      <c r="AD215" s="75" t="str">
        <f t="shared" si="22"/>
        <v>n/a</v>
      </c>
      <c r="AE215" s="75">
        <f t="shared" si="24"/>
        <v>5</v>
      </c>
      <c r="AF215" s="75" t="str">
        <f t="shared" si="25"/>
        <v>n/a</v>
      </c>
      <c r="AG215" s="75">
        <f t="shared" si="26"/>
        <v>5</v>
      </c>
      <c r="AH215" s="75" t="str">
        <f t="shared" si="27"/>
        <v>n/a</v>
      </c>
    </row>
    <row r="216" spans="1:34" ht="30" customHeight="1" x14ac:dyDescent="0.2">
      <c r="A216" s="74" t="str">
        <f t="shared" si="23"/>
        <v>Palau</v>
      </c>
      <c r="B216" s="153" t="s">
        <v>281</v>
      </c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5"/>
      <c r="N216" s="156" t="s">
        <v>199</v>
      </c>
      <c r="O216" s="151"/>
      <c r="P216" s="152"/>
      <c r="Q216" s="156" t="s">
        <v>47</v>
      </c>
      <c r="R216" s="151"/>
      <c r="S216" s="152"/>
      <c r="T216" s="153"/>
      <c r="U216" s="154"/>
      <c r="V216" s="154"/>
      <c r="W216" s="154"/>
      <c r="X216" s="154"/>
      <c r="Y216" s="154"/>
      <c r="Z216" s="154"/>
      <c r="AA216" s="155"/>
      <c r="AC216" s="75" t="str">
        <f t="shared" si="21"/>
        <v>I</v>
      </c>
      <c r="AD216" s="75" t="str">
        <f t="shared" si="22"/>
        <v>n/a</v>
      </c>
      <c r="AE216" s="75">
        <f t="shared" si="24"/>
        <v>9</v>
      </c>
      <c r="AF216" s="75" t="str">
        <f t="shared" si="25"/>
        <v>n/a</v>
      </c>
      <c r="AG216" s="75">
        <f t="shared" si="26"/>
        <v>9</v>
      </c>
      <c r="AH216" s="75" t="str">
        <f t="shared" si="27"/>
        <v>n/a</v>
      </c>
    </row>
    <row r="217" spans="1:34" ht="30" customHeight="1" x14ac:dyDescent="0.2">
      <c r="A217" s="74" t="str">
        <f t="shared" si="23"/>
        <v>Palestine</v>
      </c>
      <c r="B217" s="157" t="s">
        <v>282</v>
      </c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9"/>
      <c r="N217" s="160" t="s">
        <v>49</v>
      </c>
      <c r="O217" s="161"/>
      <c r="P217" s="162"/>
      <c r="Q217" s="160" t="s">
        <v>50</v>
      </c>
      <c r="R217" s="161"/>
      <c r="S217" s="162"/>
      <c r="T217" s="157" t="s">
        <v>376</v>
      </c>
      <c r="U217" s="158"/>
      <c r="V217" s="158"/>
      <c r="W217" s="158"/>
      <c r="X217" s="158"/>
      <c r="Y217" s="158"/>
      <c r="Z217" s="158"/>
      <c r="AA217" s="159"/>
      <c r="AC217" s="75" t="str">
        <f t="shared" si="21"/>
        <v>B</v>
      </c>
      <c r="AD217" s="75" t="str">
        <f t="shared" si="22"/>
        <v>C</v>
      </c>
      <c r="AE217" s="75">
        <f t="shared" si="24"/>
        <v>2</v>
      </c>
      <c r="AF217" s="75">
        <f t="shared" si="25"/>
        <v>3</v>
      </c>
      <c r="AG217" s="75">
        <f t="shared" si="26"/>
        <v>2</v>
      </c>
      <c r="AH217" s="75">
        <f t="shared" si="27"/>
        <v>3</v>
      </c>
    </row>
    <row r="218" spans="1:34" ht="30" customHeight="1" x14ac:dyDescent="0.2">
      <c r="A218" s="74" t="str">
        <f t="shared" si="23"/>
        <v>Panama</v>
      </c>
      <c r="B218" s="153" t="s">
        <v>283</v>
      </c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5"/>
      <c r="N218" s="156" t="s">
        <v>83</v>
      </c>
      <c r="O218" s="151"/>
      <c r="P218" s="152"/>
      <c r="Q218" s="156" t="s">
        <v>47</v>
      </c>
      <c r="R218" s="151"/>
      <c r="S218" s="152"/>
      <c r="T218" s="153"/>
      <c r="U218" s="154"/>
      <c r="V218" s="154"/>
      <c r="W218" s="154"/>
      <c r="X218" s="154"/>
      <c r="Y218" s="154"/>
      <c r="Z218" s="154"/>
      <c r="AA218" s="155"/>
      <c r="AC218" s="75" t="str">
        <f t="shared" si="21"/>
        <v>R</v>
      </c>
      <c r="AD218" s="75" t="str">
        <f t="shared" si="22"/>
        <v>n/a</v>
      </c>
      <c r="AE218" s="75">
        <f t="shared" si="24"/>
        <v>5</v>
      </c>
      <c r="AF218" s="75" t="str">
        <f t="shared" si="25"/>
        <v>n/a</v>
      </c>
      <c r="AG218" s="75">
        <f t="shared" si="26"/>
        <v>-5</v>
      </c>
      <c r="AH218" s="75" t="str">
        <f t="shared" si="27"/>
        <v>n/a</v>
      </c>
    </row>
    <row r="219" spans="1:34" ht="30" customHeight="1" x14ac:dyDescent="0.2">
      <c r="A219" s="74" t="str">
        <f t="shared" si="23"/>
        <v>Papua New Guinea, most of</v>
      </c>
      <c r="B219" s="157" t="s">
        <v>284</v>
      </c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9"/>
      <c r="N219" s="160" t="s">
        <v>75</v>
      </c>
      <c r="O219" s="161"/>
      <c r="P219" s="162"/>
      <c r="Q219" s="160" t="s">
        <v>47</v>
      </c>
      <c r="R219" s="161"/>
      <c r="S219" s="162"/>
      <c r="T219" s="157"/>
      <c r="U219" s="158"/>
      <c r="V219" s="158"/>
      <c r="W219" s="158"/>
      <c r="X219" s="158"/>
      <c r="Y219" s="158"/>
      <c r="Z219" s="158"/>
      <c r="AA219" s="159"/>
      <c r="AC219" s="75" t="str">
        <f t="shared" si="21"/>
        <v>K</v>
      </c>
      <c r="AD219" s="75" t="str">
        <f t="shared" si="22"/>
        <v>n/a</v>
      </c>
      <c r="AE219" s="75">
        <f t="shared" si="24"/>
        <v>10</v>
      </c>
      <c r="AF219" s="75" t="str">
        <f t="shared" si="25"/>
        <v>n/a</v>
      </c>
      <c r="AG219" s="75">
        <f t="shared" si="26"/>
        <v>10</v>
      </c>
      <c r="AH219" s="75" t="str">
        <f t="shared" si="27"/>
        <v>n/a</v>
      </c>
    </row>
    <row r="220" spans="1:34" ht="30" customHeight="1" x14ac:dyDescent="0.2">
      <c r="A220" s="74" t="str">
        <f t="shared" si="23"/>
        <v>Papua New Guinea, Bougainville Island</v>
      </c>
      <c r="B220" s="153" t="s">
        <v>285</v>
      </c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5"/>
      <c r="N220" s="156" t="s">
        <v>76</v>
      </c>
      <c r="O220" s="151"/>
      <c r="P220" s="152"/>
      <c r="Q220" s="156" t="s">
        <v>47</v>
      </c>
      <c r="R220" s="151"/>
      <c r="S220" s="152"/>
      <c r="T220" s="153"/>
      <c r="U220" s="154"/>
      <c r="V220" s="154"/>
      <c r="W220" s="154"/>
      <c r="X220" s="154"/>
      <c r="Y220" s="154"/>
      <c r="Z220" s="154"/>
      <c r="AA220" s="155"/>
      <c r="AC220" s="75" t="str">
        <f t="shared" si="21"/>
        <v>L</v>
      </c>
      <c r="AD220" s="75" t="str">
        <f t="shared" si="22"/>
        <v>n/a</v>
      </c>
      <c r="AE220" s="75">
        <f t="shared" si="24"/>
        <v>11</v>
      </c>
      <c r="AF220" s="75" t="str">
        <f t="shared" si="25"/>
        <v>n/a</v>
      </c>
      <c r="AG220" s="75">
        <f t="shared" si="26"/>
        <v>11</v>
      </c>
      <c r="AH220" s="75" t="str">
        <f t="shared" si="27"/>
        <v>n/a</v>
      </c>
    </row>
    <row r="221" spans="1:34" ht="30" customHeight="1" x14ac:dyDescent="0.2">
      <c r="A221" s="74" t="str">
        <f t="shared" si="23"/>
        <v>Paraguay</v>
      </c>
      <c r="B221" s="157" t="s">
        <v>286</v>
      </c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9"/>
      <c r="N221" s="160" t="s">
        <v>59</v>
      </c>
      <c r="O221" s="161"/>
      <c r="P221" s="162"/>
      <c r="Q221" s="160" t="s">
        <v>62</v>
      </c>
      <c r="R221" s="161"/>
      <c r="S221" s="162"/>
      <c r="T221" s="157" t="s">
        <v>375</v>
      </c>
      <c r="U221" s="158"/>
      <c r="V221" s="158"/>
      <c r="W221" s="158"/>
      <c r="X221" s="158"/>
      <c r="Y221" s="158"/>
      <c r="Z221" s="158"/>
      <c r="AA221" s="159"/>
      <c r="AC221" s="75" t="str">
        <f t="shared" si="21"/>
        <v>Q</v>
      </c>
      <c r="AD221" s="75" t="str">
        <f t="shared" si="22"/>
        <v>P</v>
      </c>
      <c r="AE221" s="75">
        <f t="shared" si="24"/>
        <v>4</v>
      </c>
      <c r="AF221" s="75">
        <f t="shared" si="25"/>
        <v>3</v>
      </c>
      <c r="AG221" s="75">
        <f t="shared" si="26"/>
        <v>-4</v>
      </c>
      <c r="AH221" s="75">
        <f t="shared" si="27"/>
        <v>-3</v>
      </c>
    </row>
    <row r="222" spans="1:34" ht="30" customHeight="1" x14ac:dyDescent="0.2">
      <c r="A222" s="74" t="str">
        <f t="shared" si="23"/>
        <v>Peru</v>
      </c>
      <c r="B222" s="153" t="s">
        <v>287</v>
      </c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5"/>
      <c r="N222" s="156" t="s">
        <v>83</v>
      </c>
      <c r="O222" s="151"/>
      <c r="P222" s="152"/>
      <c r="Q222" s="156" t="s">
        <v>47</v>
      </c>
      <c r="R222" s="151"/>
      <c r="S222" s="152"/>
      <c r="T222" s="153"/>
      <c r="U222" s="154"/>
      <c r="V222" s="154"/>
      <c r="W222" s="154"/>
      <c r="X222" s="154"/>
      <c r="Y222" s="154"/>
      <c r="Z222" s="154"/>
      <c r="AA222" s="155"/>
      <c r="AC222" s="75" t="str">
        <f t="shared" si="21"/>
        <v>R</v>
      </c>
      <c r="AD222" s="75" t="str">
        <f t="shared" si="22"/>
        <v>n/a</v>
      </c>
      <c r="AE222" s="75">
        <f t="shared" si="24"/>
        <v>5</v>
      </c>
      <c r="AF222" s="75" t="str">
        <f t="shared" si="25"/>
        <v>n/a</v>
      </c>
      <c r="AG222" s="75">
        <f t="shared" si="26"/>
        <v>-5</v>
      </c>
      <c r="AH222" s="75" t="str">
        <f t="shared" si="27"/>
        <v>n/a</v>
      </c>
    </row>
    <row r="223" spans="1:34" ht="30" customHeight="1" x14ac:dyDescent="0.2">
      <c r="A223" s="74" t="str">
        <f t="shared" si="23"/>
        <v>Philippines</v>
      </c>
      <c r="B223" s="157" t="s">
        <v>288</v>
      </c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9"/>
      <c r="N223" s="160" t="s">
        <v>69</v>
      </c>
      <c r="O223" s="161"/>
      <c r="P223" s="162"/>
      <c r="Q223" s="160" t="s">
        <v>47</v>
      </c>
      <c r="R223" s="161"/>
      <c r="S223" s="162"/>
      <c r="T223" s="157"/>
      <c r="U223" s="158"/>
      <c r="V223" s="158"/>
      <c r="W223" s="158"/>
      <c r="X223" s="158"/>
      <c r="Y223" s="158"/>
      <c r="Z223" s="158"/>
      <c r="AA223" s="159"/>
      <c r="AC223" s="75" t="str">
        <f t="shared" si="21"/>
        <v>H</v>
      </c>
      <c r="AD223" s="75" t="str">
        <f t="shared" si="22"/>
        <v>n/a</v>
      </c>
      <c r="AE223" s="75">
        <f t="shared" si="24"/>
        <v>8</v>
      </c>
      <c r="AF223" s="75" t="str">
        <f t="shared" si="25"/>
        <v>n/a</v>
      </c>
      <c r="AG223" s="75">
        <f t="shared" si="26"/>
        <v>8</v>
      </c>
      <c r="AH223" s="75" t="str">
        <f t="shared" si="27"/>
        <v>n/a</v>
      </c>
    </row>
    <row r="224" spans="1:34" ht="30" customHeight="1" x14ac:dyDescent="0.2">
      <c r="A224" s="74" t="str">
        <f t="shared" si="23"/>
        <v>Pitcairn Islands (UK)</v>
      </c>
      <c r="B224" s="153" t="s">
        <v>289</v>
      </c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5"/>
      <c r="N224" s="156" t="s">
        <v>251</v>
      </c>
      <c r="O224" s="151"/>
      <c r="P224" s="152"/>
      <c r="Q224" s="156" t="s">
        <v>47</v>
      </c>
      <c r="R224" s="151"/>
      <c r="S224" s="152"/>
      <c r="T224" s="153"/>
      <c r="U224" s="154"/>
      <c r="V224" s="154"/>
      <c r="W224" s="154"/>
      <c r="X224" s="154"/>
      <c r="Y224" s="154"/>
      <c r="Z224" s="154"/>
      <c r="AA224" s="155"/>
      <c r="AC224" s="75" t="str">
        <f t="shared" si="21"/>
        <v>U</v>
      </c>
      <c r="AD224" s="75" t="str">
        <f t="shared" si="22"/>
        <v>n/a</v>
      </c>
      <c r="AE224" s="75">
        <f t="shared" si="24"/>
        <v>8</v>
      </c>
      <c r="AF224" s="75" t="str">
        <f t="shared" si="25"/>
        <v>n/a</v>
      </c>
      <c r="AG224" s="75">
        <f t="shared" si="26"/>
        <v>-8</v>
      </c>
      <c r="AH224" s="75" t="str">
        <f t="shared" si="27"/>
        <v>n/a</v>
      </c>
    </row>
    <row r="225" spans="1:34" ht="30" customHeight="1" x14ac:dyDescent="0.2">
      <c r="A225" s="74" t="str">
        <f t="shared" si="23"/>
        <v>Poland</v>
      </c>
      <c r="B225" s="157" t="s">
        <v>290</v>
      </c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9"/>
      <c r="N225" s="160" t="s">
        <v>52</v>
      </c>
      <c r="O225" s="161"/>
      <c r="P225" s="162"/>
      <c r="Q225" s="160" t="s">
        <v>49</v>
      </c>
      <c r="R225" s="161"/>
      <c r="S225" s="162"/>
      <c r="T225" s="157" t="s">
        <v>367</v>
      </c>
      <c r="U225" s="158"/>
      <c r="V225" s="158"/>
      <c r="W225" s="158"/>
      <c r="X225" s="158"/>
      <c r="Y225" s="158"/>
      <c r="Z225" s="158"/>
      <c r="AA225" s="159"/>
      <c r="AC225" s="75" t="str">
        <f t="shared" si="21"/>
        <v>A</v>
      </c>
      <c r="AD225" s="75" t="str">
        <f t="shared" si="22"/>
        <v>B</v>
      </c>
      <c r="AE225" s="75">
        <f t="shared" si="24"/>
        <v>1</v>
      </c>
      <c r="AF225" s="75">
        <f t="shared" si="25"/>
        <v>2</v>
      </c>
      <c r="AG225" s="75">
        <f t="shared" si="26"/>
        <v>1</v>
      </c>
      <c r="AH225" s="75">
        <f t="shared" si="27"/>
        <v>2</v>
      </c>
    </row>
    <row r="226" spans="1:34" ht="30" customHeight="1" x14ac:dyDescent="0.2">
      <c r="A226" s="74" t="str">
        <f t="shared" si="23"/>
        <v>Portugal, main territory</v>
      </c>
      <c r="B226" s="153" t="s">
        <v>291</v>
      </c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5"/>
      <c r="N226" s="156" t="s">
        <v>67</v>
      </c>
      <c r="O226" s="151"/>
      <c r="P226" s="152"/>
      <c r="Q226" s="156" t="s">
        <v>52</v>
      </c>
      <c r="R226" s="151"/>
      <c r="S226" s="152"/>
      <c r="T226" s="153" t="s">
        <v>368</v>
      </c>
      <c r="U226" s="154"/>
      <c r="V226" s="154"/>
      <c r="W226" s="154"/>
      <c r="X226" s="154"/>
      <c r="Y226" s="154"/>
      <c r="Z226" s="154"/>
      <c r="AA226" s="155"/>
      <c r="AC226" s="75" t="str">
        <f t="shared" si="21"/>
        <v>Z</v>
      </c>
      <c r="AD226" s="75" t="str">
        <f t="shared" si="22"/>
        <v>A</v>
      </c>
      <c r="AE226" s="75">
        <f t="shared" si="24"/>
        <v>0</v>
      </c>
      <c r="AF226" s="75">
        <f t="shared" si="25"/>
        <v>1</v>
      </c>
      <c r="AG226" s="75">
        <f t="shared" si="26"/>
        <v>0</v>
      </c>
      <c r="AH226" s="75">
        <f t="shared" si="27"/>
        <v>1</v>
      </c>
    </row>
    <row r="227" spans="1:34" ht="30" customHeight="1" x14ac:dyDescent="0.2">
      <c r="A227" s="74" t="str">
        <f t="shared" si="23"/>
        <v>Portugal, Azores</v>
      </c>
      <c r="B227" s="157" t="s">
        <v>292</v>
      </c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9"/>
      <c r="N227" s="160" t="s">
        <v>113</v>
      </c>
      <c r="O227" s="161"/>
      <c r="P227" s="162"/>
      <c r="Q227" s="160" t="s">
        <v>67</v>
      </c>
      <c r="R227" s="161"/>
      <c r="S227" s="162"/>
      <c r="T227" s="157" t="s">
        <v>374</v>
      </c>
      <c r="U227" s="158"/>
      <c r="V227" s="158"/>
      <c r="W227" s="158"/>
      <c r="X227" s="158"/>
      <c r="Y227" s="158"/>
      <c r="Z227" s="158"/>
      <c r="AA227" s="159"/>
      <c r="AC227" s="75" t="str">
        <f t="shared" si="21"/>
        <v>N</v>
      </c>
      <c r="AD227" s="75" t="str">
        <f t="shared" si="22"/>
        <v>Z</v>
      </c>
      <c r="AE227" s="75">
        <f t="shared" si="24"/>
        <v>1</v>
      </c>
      <c r="AF227" s="75">
        <f t="shared" si="25"/>
        <v>0</v>
      </c>
      <c r="AG227" s="75">
        <f t="shared" si="26"/>
        <v>-1</v>
      </c>
      <c r="AH227" s="75">
        <f t="shared" si="27"/>
        <v>0</v>
      </c>
    </row>
    <row r="228" spans="1:34" ht="30" customHeight="1" x14ac:dyDescent="0.2">
      <c r="A228" s="74" t="str">
        <f t="shared" si="23"/>
        <v>Puerto Rico (USA)</v>
      </c>
      <c r="B228" s="153" t="s">
        <v>293</v>
      </c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5"/>
      <c r="N228" s="156" t="s">
        <v>59</v>
      </c>
      <c r="O228" s="151"/>
      <c r="P228" s="152"/>
      <c r="Q228" s="156" t="s">
        <v>47</v>
      </c>
      <c r="R228" s="151"/>
      <c r="S228" s="152"/>
      <c r="T228" s="153"/>
      <c r="U228" s="154"/>
      <c r="V228" s="154"/>
      <c r="W228" s="154"/>
      <c r="X228" s="154"/>
      <c r="Y228" s="154"/>
      <c r="Z228" s="154"/>
      <c r="AA228" s="155"/>
      <c r="AC228" s="75" t="str">
        <f t="shared" si="21"/>
        <v>Q</v>
      </c>
      <c r="AD228" s="75" t="str">
        <f t="shared" si="22"/>
        <v>n/a</v>
      </c>
      <c r="AE228" s="75">
        <f t="shared" si="24"/>
        <v>4</v>
      </c>
      <c r="AF228" s="75" t="str">
        <f t="shared" si="25"/>
        <v>n/a</v>
      </c>
      <c r="AG228" s="75">
        <f t="shared" si="26"/>
        <v>-4</v>
      </c>
      <c r="AH228" s="75" t="str">
        <f t="shared" si="27"/>
        <v>n/a</v>
      </c>
    </row>
    <row r="229" spans="1:34" ht="30" customHeight="1" x14ac:dyDescent="0.2">
      <c r="A229" s="74" t="str">
        <f t="shared" si="23"/>
        <v>Qatar</v>
      </c>
      <c r="B229" s="157" t="s">
        <v>294</v>
      </c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9"/>
      <c r="N229" s="160" t="s">
        <v>50</v>
      </c>
      <c r="O229" s="161"/>
      <c r="P229" s="162"/>
      <c r="Q229" s="160" t="s">
        <v>47</v>
      </c>
      <c r="R229" s="161"/>
      <c r="S229" s="162"/>
      <c r="T229" s="157"/>
      <c r="U229" s="158"/>
      <c r="V229" s="158"/>
      <c r="W229" s="158"/>
      <c r="X229" s="158"/>
      <c r="Y229" s="158"/>
      <c r="Z229" s="158"/>
      <c r="AA229" s="159"/>
      <c r="AC229" s="75" t="str">
        <f t="shared" si="21"/>
        <v>C</v>
      </c>
      <c r="AD229" s="75" t="str">
        <f t="shared" si="22"/>
        <v>n/a</v>
      </c>
      <c r="AE229" s="75">
        <f t="shared" si="24"/>
        <v>3</v>
      </c>
      <c r="AF229" s="75" t="str">
        <f t="shared" si="25"/>
        <v>n/a</v>
      </c>
      <c r="AG229" s="75">
        <f t="shared" si="26"/>
        <v>3</v>
      </c>
      <c r="AH229" s="75" t="str">
        <f t="shared" si="27"/>
        <v>n/a</v>
      </c>
    </row>
    <row r="230" spans="1:34" ht="30" customHeight="1" x14ac:dyDescent="0.2">
      <c r="A230" s="74" t="str">
        <f t="shared" si="23"/>
        <v>Reunion (France)</v>
      </c>
      <c r="B230" s="153" t="s">
        <v>295</v>
      </c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5"/>
      <c r="N230" s="156" t="s">
        <v>64</v>
      </c>
      <c r="O230" s="151"/>
      <c r="P230" s="152"/>
      <c r="Q230" s="156" t="s">
        <v>47</v>
      </c>
      <c r="R230" s="151"/>
      <c r="S230" s="152"/>
      <c r="T230" s="153"/>
      <c r="U230" s="154"/>
      <c r="V230" s="154"/>
      <c r="W230" s="154"/>
      <c r="X230" s="154"/>
      <c r="Y230" s="154"/>
      <c r="Z230" s="154"/>
      <c r="AA230" s="155"/>
      <c r="AC230" s="75" t="str">
        <f t="shared" si="21"/>
        <v>D</v>
      </c>
      <c r="AD230" s="75" t="str">
        <f t="shared" si="22"/>
        <v>n/a</v>
      </c>
      <c r="AE230" s="75">
        <f t="shared" si="24"/>
        <v>4</v>
      </c>
      <c r="AF230" s="75" t="str">
        <f t="shared" si="25"/>
        <v>n/a</v>
      </c>
      <c r="AG230" s="75">
        <f t="shared" si="26"/>
        <v>4</v>
      </c>
      <c r="AH230" s="75" t="str">
        <f t="shared" si="27"/>
        <v>n/a</v>
      </c>
    </row>
    <row r="231" spans="1:34" ht="30" customHeight="1" x14ac:dyDescent="0.2">
      <c r="A231" s="74" t="str">
        <f t="shared" si="23"/>
        <v>Romania</v>
      </c>
      <c r="B231" s="157" t="s">
        <v>296</v>
      </c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9"/>
      <c r="N231" s="160" t="s">
        <v>49</v>
      </c>
      <c r="O231" s="161"/>
      <c r="P231" s="162"/>
      <c r="Q231" s="160" t="s">
        <v>50</v>
      </c>
      <c r="R231" s="161"/>
      <c r="S231" s="162"/>
      <c r="T231" s="157" t="s">
        <v>369</v>
      </c>
      <c r="U231" s="158"/>
      <c r="V231" s="158"/>
      <c r="W231" s="158"/>
      <c r="X231" s="158"/>
      <c r="Y231" s="158"/>
      <c r="Z231" s="158"/>
      <c r="AA231" s="159"/>
      <c r="AC231" s="75" t="str">
        <f t="shared" si="21"/>
        <v>B</v>
      </c>
      <c r="AD231" s="75" t="str">
        <f t="shared" si="22"/>
        <v>C</v>
      </c>
      <c r="AE231" s="75">
        <f t="shared" si="24"/>
        <v>2</v>
      </c>
      <c r="AF231" s="75">
        <f t="shared" si="25"/>
        <v>3</v>
      </c>
      <c r="AG231" s="75">
        <f t="shared" si="26"/>
        <v>2</v>
      </c>
      <c r="AH231" s="75">
        <f t="shared" si="27"/>
        <v>3</v>
      </c>
    </row>
    <row r="232" spans="1:34" ht="30" customHeight="1" x14ac:dyDescent="0.2">
      <c r="A232" s="74" t="str">
        <f t="shared" si="23"/>
        <v>Rwanda</v>
      </c>
      <c r="B232" s="153" t="s">
        <v>297</v>
      </c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5"/>
      <c r="N232" s="156" t="s">
        <v>49</v>
      </c>
      <c r="O232" s="151"/>
      <c r="P232" s="152"/>
      <c r="Q232" s="156" t="s">
        <v>47</v>
      </c>
      <c r="R232" s="151"/>
      <c r="S232" s="152"/>
      <c r="T232" s="153"/>
      <c r="U232" s="154"/>
      <c r="V232" s="154"/>
      <c r="W232" s="154"/>
      <c r="X232" s="154"/>
      <c r="Y232" s="154"/>
      <c r="Z232" s="154"/>
      <c r="AA232" s="155"/>
      <c r="AC232" s="75" t="str">
        <f t="shared" si="21"/>
        <v>B</v>
      </c>
      <c r="AD232" s="75" t="str">
        <f t="shared" si="22"/>
        <v>n/a</v>
      </c>
      <c r="AE232" s="75">
        <f t="shared" si="24"/>
        <v>2</v>
      </c>
      <c r="AF232" s="75" t="str">
        <f t="shared" si="25"/>
        <v>n/a</v>
      </c>
      <c r="AG232" s="75">
        <f t="shared" si="26"/>
        <v>2</v>
      </c>
      <c r="AH232" s="75" t="str">
        <f t="shared" si="27"/>
        <v>n/a</v>
      </c>
    </row>
    <row r="233" spans="1:34" ht="30" customHeight="1" x14ac:dyDescent="0.2">
      <c r="A233" s="74" t="str">
        <f t="shared" si="23"/>
        <v>Saba (Netherlands)</v>
      </c>
      <c r="B233" s="157" t="s">
        <v>298</v>
      </c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9"/>
      <c r="N233" s="160" t="s">
        <v>59</v>
      </c>
      <c r="O233" s="161"/>
      <c r="P233" s="162"/>
      <c r="Q233" s="160" t="s">
        <v>47</v>
      </c>
      <c r="R233" s="161"/>
      <c r="S233" s="162"/>
      <c r="T233" s="157"/>
      <c r="U233" s="158"/>
      <c r="V233" s="158"/>
      <c r="W233" s="158"/>
      <c r="X233" s="158"/>
      <c r="Y233" s="158"/>
      <c r="Z233" s="158"/>
      <c r="AA233" s="159"/>
      <c r="AC233" s="75" t="str">
        <f t="shared" si="21"/>
        <v>Q</v>
      </c>
      <c r="AD233" s="75" t="str">
        <f t="shared" si="22"/>
        <v>n/a</v>
      </c>
      <c r="AE233" s="75">
        <f t="shared" si="24"/>
        <v>4</v>
      </c>
      <c r="AF233" s="75" t="str">
        <f t="shared" si="25"/>
        <v>n/a</v>
      </c>
      <c r="AG233" s="75">
        <f t="shared" si="26"/>
        <v>-4</v>
      </c>
      <c r="AH233" s="75" t="str">
        <f t="shared" si="27"/>
        <v>n/a</v>
      </c>
    </row>
    <row r="234" spans="1:34" ht="30" customHeight="1" x14ac:dyDescent="0.2">
      <c r="A234" s="74" t="str">
        <f t="shared" si="23"/>
        <v>Saint Barthelemy (France)</v>
      </c>
      <c r="B234" s="153" t="s">
        <v>299</v>
      </c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5"/>
      <c r="N234" s="156" t="s">
        <v>59</v>
      </c>
      <c r="O234" s="151"/>
      <c r="P234" s="152"/>
      <c r="Q234" s="156" t="s">
        <v>47</v>
      </c>
      <c r="R234" s="151"/>
      <c r="S234" s="152"/>
      <c r="T234" s="153"/>
      <c r="U234" s="154"/>
      <c r="V234" s="154"/>
      <c r="W234" s="154"/>
      <c r="X234" s="154"/>
      <c r="Y234" s="154"/>
      <c r="Z234" s="154"/>
      <c r="AA234" s="155"/>
      <c r="AC234" s="75" t="str">
        <f t="shared" si="21"/>
        <v>Q</v>
      </c>
      <c r="AD234" s="75" t="str">
        <f t="shared" si="22"/>
        <v>n/a</v>
      </c>
      <c r="AE234" s="75">
        <f t="shared" si="24"/>
        <v>4</v>
      </c>
      <c r="AF234" s="75" t="str">
        <f t="shared" si="25"/>
        <v>n/a</v>
      </c>
      <c r="AG234" s="75">
        <f t="shared" si="26"/>
        <v>-4</v>
      </c>
      <c r="AH234" s="75" t="str">
        <f t="shared" si="27"/>
        <v>n/a</v>
      </c>
    </row>
    <row r="235" spans="1:34" ht="30" customHeight="1" x14ac:dyDescent="0.2">
      <c r="A235" s="74" t="str">
        <f t="shared" si="23"/>
        <v>Saint Helena (UK)</v>
      </c>
      <c r="B235" s="157" t="s">
        <v>300</v>
      </c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9"/>
      <c r="N235" s="160" t="s">
        <v>67</v>
      </c>
      <c r="O235" s="161"/>
      <c r="P235" s="162"/>
      <c r="Q235" s="160" t="s">
        <v>47</v>
      </c>
      <c r="R235" s="161"/>
      <c r="S235" s="162"/>
      <c r="T235" s="157"/>
      <c r="U235" s="158"/>
      <c r="V235" s="158"/>
      <c r="W235" s="158"/>
      <c r="X235" s="158"/>
      <c r="Y235" s="158"/>
      <c r="Z235" s="158"/>
      <c r="AA235" s="159"/>
      <c r="AC235" s="75" t="str">
        <f t="shared" si="21"/>
        <v>Z</v>
      </c>
      <c r="AD235" s="75" t="str">
        <f t="shared" si="22"/>
        <v>n/a</v>
      </c>
      <c r="AE235" s="75">
        <f t="shared" si="24"/>
        <v>0</v>
      </c>
      <c r="AF235" s="75" t="str">
        <f t="shared" si="25"/>
        <v>n/a</v>
      </c>
      <c r="AG235" s="75">
        <f t="shared" si="26"/>
        <v>0</v>
      </c>
      <c r="AH235" s="75" t="str">
        <f t="shared" si="27"/>
        <v>n/a</v>
      </c>
    </row>
    <row r="236" spans="1:34" ht="30" customHeight="1" x14ac:dyDescent="0.2">
      <c r="A236" s="74" t="str">
        <f t="shared" si="23"/>
        <v>Saint Kitts and Nevis</v>
      </c>
      <c r="B236" s="153" t="s">
        <v>301</v>
      </c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5"/>
      <c r="N236" s="156" t="s">
        <v>59</v>
      </c>
      <c r="O236" s="151"/>
      <c r="P236" s="152"/>
      <c r="Q236" s="156" t="s">
        <v>47</v>
      </c>
      <c r="R236" s="151"/>
      <c r="S236" s="152"/>
      <c r="T236" s="153"/>
      <c r="U236" s="154"/>
      <c r="V236" s="154"/>
      <c r="W236" s="154"/>
      <c r="X236" s="154"/>
      <c r="Y236" s="154"/>
      <c r="Z236" s="154"/>
      <c r="AA236" s="155"/>
      <c r="AC236" s="75" t="str">
        <f t="shared" si="21"/>
        <v>Q</v>
      </c>
      <c r="AD236" s="75" t="str">
        <f t="shared" si="22"/>
        <v>n/a</v>
      </c>
      <c r="AE236" s="75">
        <f t="shared" si="24"/>
        <v>4</v>
      </c>
      <c r="AF236" s="75" t="str">
        <f t="shared" si="25"/>
        <v>n/a</v>
      </c>
      <c r="AG236" s="75">
        <f t="shared" si="26"/>
        <v>-4</v>
      </c>
      <c r="AH236" s="75" t="str">
        <f t="shared" si="27"/>
        <v>n/a</v>
      </c>
    </row>
    <row r="237" spans="1:34" ht="30" customHeight="1" x14ac:dyDescent="0.2">
      <c r="A237" s="74" t="str">
        <f t="shared" si="23"/>
        <v>Saint Lucia</v>
      </c>
      <c r="B237" s="157" t="s">
        <v>302</v>
      </c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9"/>
      <c r="N237" s="160" t="s">
        <v>59</v>
      </c>
      <c r="O237" s="161"/>
      <c r="P237" s="162"/>
      <c r="Q237" s="160" t="s">
        <v>47</v>
      </c>
      <c r="R237" s="161"/>
      <c r="S237" s="162"/>
      <c r="T237" s="157"/>
      <c r="U237" s="158"/>
      <c r="V237" s="158"/>
      <c r="W237" s="158"/>
      <c r="X237" s="158"/>
      <c r="Y237" s="158"/>
      <c r="Z237" s="158"/>
      <c r="AA237" s="159"/>
      <c r="AC237" s="75" t="str">
        <f t="shared" si="21"/>
        <v>Q</v>
      </c>
      <c r="AD237" s="75" t="str">
        <f t="shared" si="22"/>
        <v>n/a</v>
      </c>
      <c r="AE237" s="75">
        <f t="shared" si="24"/>
        <v>4</v>
      </c>
      <c r="AF237" s="75" t="str">
        <f t="shared" si="25"/>
        <v>n/a</v>
      </c>
      <c r="AG237" s="75">
        <f t="shared" si="26"/>
        <v>-4</v>
      </c>
      <c r="AH237" s="75" t="str">
        <f t="shared" si="27"/>
        <v>n/a</v>
      </c>
    </row>
    <row r="238" spans="1:34" ht="30" customHeight="1" x14ac:dyDescent="0.2">
      <c r="A238" s="74" t="str">
        <f t="shared" si="23"/>
        <v>Saint Martin (France)</v>
      </c>
      <c r="B238" s="153" t="s">
        <v>303</v>
      </c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5"/>
      <c r="N238" s="156" t="s">
        <v>59</v>
      </c>
      <c r="O238" s="151"/>
      <c r="P238" s="152"/>
      <c r="Q238" s="156" t="s">
        <v>47</v>
      </c>
      <c r="R238" s="151"/>
      <c r="S238" s="152"/>
      <c r="T238" s="153"/>
      <c r="U238" s="154"/>
      <c r="V238" s="154"/>
      <c r="W238" s="154"/>
      <c r="X238" s="154"/>
      <c r="Y238" s="154"/>
      <c r="Z238" s="154"/>
      <c r="AA238" s="155"/>
      <c r="AC238" s="75" t="str">
        <f t="shared" si="21"/>
        <v>Q</v>
      </c>
      <c r="AD238" s="75" t="str">
        <f t="shared" si="22"/>
        <v>n/a</v>
      </c>
      <c r="AE238" s="75">
        <f t="shared" si="24"/>
        <v>4</v>
      </c>
      <c r="AF238" s="75" t="str">
        <f t="shared" si="25"/>
        <v>n/a</v>
      </c>
      <c r="AG238" s="75">
        <f t="shared" si="26"/>
        <v>-4</v>
      </c>
      <c r="AH238" s="75" t="str">
        <f t="shared" si="27"/>
        <v>n/a</v>
      </c>
    </row>
    <row r="239" spans="1:34" ht="30" customHeight="1" x14ac:dyDescent="0.2">
      <c r="A239" s="74" t="str">
        <f t="shared" si="23"/>
        <v>Saint Pierre and Miquelon (France)</v>
      </c>
      <c r="B239" s="157" t="s">
        <v>304</v>
      </c>
      <c r="C239" s="158"/>
      <c r="D239" s="158"/>
      <c r="E239" s="158"/>
      <c r="F239" s="158"/>
      <c r="G239" s="158"/>
      <c r="H239" s="158"/>
      <c r="I239" s="158"/>
      <c r="J239" s="158"/>
      <c r="K239" s="158"/>
      <c r="L239" s="158"/>
      <c r="M239" s="159"/>
      <c r="N239" s="160" t="s">
        <v>62</v>
      </c>
      <c r="O239" s="161"/>
      <c r="P239" s="162"/>
      <c r="Q239" s="160" t="s">
        <v>104</v>
      </c>
      <c r="R239" s="161"/>
      <c r="S239" s="162"/>
      <c r="T239" s="157" t="s">
        <v>373</v>
      </c>
      <c r="U239" s="158"/>
      <c r="V239" s="158"/>
      <c r="W239" s="158"/>
      <c r="X239" s="158"/>
      <c r="Y239" s="158"/>
      <c r="Z239" s="158"/>
      <c r="AA239" s="159"/>
      <c r="AC239" s="75" t="str">
        <f t="shared" si="21"/>
        <v>P</v>
      </c>
      <c r="AD239" s="75" t="str">
        <f t="shared" si="22"/>
        <v>O</v>
      </c>
      <c r="AE239" s="75">
        <f t="shared" si="24"/>
        <v>3</v>
      </c>
      <c r="AF239" s="75">
        <f t="shared" si="25"/>
        <v>2</v>
      </c>
      <c r="AG239" s="75">
        <f t="shared" si="26"/>
        <v>-3</v>
      </c>
      <c r="AH239" s="75">
        <f t="shared" si="27"/>
        <v>-2</v>
      </c>
    </row>
    <row r="240" spans="1:34" ht="30" customHeight="1" x14ac:dyDescent="0.2">
      <c r="A240" s="74" t="str">
        <f t="shared" si="23"/>
        <v>Saint Vincent and the Grenadines</v>
      </c>
      <c r="B240" s="153" t="s">
        <v>305</v>
      </c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5"/>
      <c r="N240" s="156" t="s">
        <v>59</v>
      </c>
      <c r="O240" s="151"/>
      <c r="P240" s="152"/>
      <c r="Q240" s="156" t="s">
        <v>47</v>
      </c>
      <c r="R240" s="151"/>
      <c r="S240" s="152"/>
      <c r="T240" s="153"/>
      <c r="U240" s="154"/>
      <c r="V240" s="154"/>
      <c r="W240" s="154"/>
      <c r="X240" s="154"/>
      <c r="Y240" s="154"/>
      <c r="Z240" s="154"/>
      <c r="AA240" s="155"/>
      <c r="AC240" s="75" t="str">
        <f t="shared" si="21"/>
        <v>Q</v>
      </c>
      <c r="AD240" s="75" t="str">
        <f t="shared" si="22"/>
        <v>n/a</v>
      </c>
      <c r="AE240" s="75">
        <f t="shared" si="24"/>
        <v>4</v>
      </c>
      <c r="AF240" s="75" t="str">
        <f t="shared" si="25"/>
        <v>n/a</v>
      </c>
      <c r="AG240" s="75">
        <f t="shared" si="26"/>
        <v>-4</v>
      </c>
      <c r="AH240" s="75" t="str">
        <f t="shared" si="27"/>
        <v>n/a</v>
      </c>
    </row>
    <row r="241" spans="1:34" ht="30" customHeight="1" x14ac:dyDescent="0.2">
      <c r="A241" s="74" t="str">
        <f t="shared" si="23"/>
        <v>Samoa</v>
      </c>
      <c r="B241" s="157" t="s">
        <v>306</v>
      </c>
      <c r="C241" s="158"/>
      <c r="D241" s="158"/>
      <c r="E241" s="158"/>
      <c r="F241" s="158"/>
      <c r="G241" s="158"/>
      <c r="H241" s="158"/>
      <c r="I241" s="158"/>
      <c r="J241" s="158"/>
      <c r="K241" s="158"/>
      <c r="L241" s="158"/>
      <c r="M241" s="159"/>
      <c r="N241" s="160" t="s">
        <v>161</v>
      </c>
      <c r="O241" s="161"/>
      <c r="P241" s="162"/>
      <c r="Q241" s="160" t="s">
        <v>219</v>
      </c>
      <c r="R241" s="161"/>
      <c r="S241" s="162"/>
      <c r="T241" s="157" t="s">
        <v>372</v>
      </c>
      <c r="U241" s="158"/>
      <c r="V241" s="158"/>
      <c r="W241" s="158"/>
      <c r="X241" s="158"/>
      <c r="Y241" s="158"/>
      <c r="Z241" s="158"/>
      <c r="AA241" s="159"/>
      <c r="AC241" s="75" t="str">
        <f t="shared" si="21"/>
        <v>no standard time zone</v>
      </c>
      <c r="AD241" s="75" t="str">
        <f t="shared" si="22"/>
        <v>no standard time zone</v>
      </c>
      <c r="AE241" s="75">
        <f t="shared" si="24"/>
        <v>13</v>
      </c>
      <c r="AF241" s="75">
        <f t="shared" si="25"/>
        <v>14</v>
      </c>
      <c r="AG241" s="75">
        <f t="shared" si="26"/>
        <v>13</v>
      </c>
      <c r="AH241" s="75">
        <f t="shared" si="27"/>
        <v>14</v>
      </c>
    </row>
    <row r="242" spans="1:34" ht="30" customHeight="1" x14ac:dyDescent="0.2">
      <c r="A242" s="74" t="str">
        <f t="shared" si="23"/>
        <v>San Marino</v>
      </c>
      <c r="B242" s="153" t="s">
        <v>307</v>
      </c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5"/>
      <c r="N242" s="156" t="s">
        <v>52</v>
      </c>
      <c r="O242" s="151"/>
      <c r="P242" s="152"/>
      <c r="Q242" s="156" t="s">
        <v>49</v>
      </c>
      <c r="R242" s="151"/>
      <c r="S242" s="152"/>
      <c r="T242" s="153" t="s">
        <v>367</v>
      </c>
      <c r="U242" s="154"/>
      <c r="V242" s="154"/>
      <c r="W242" s="154"/>
      <c r="X242" s="154"/>
      <c r="Y242" s="154"/>
      <c r="Z242" s="154"/>
      <c r="AA242" s="155"/>
      <c r="AC242" s="75" t="str">
        <f t="shared" si="21"/>
        <v>A</v>
      </c>
      <c r="AD242" s="75" t="str">
        <f t="shared" si="22"/>
        <v>B</v>
      </c>
      <c r="AE242" s="75">
        <f t="shared" si="24"/>
        <v>1</v>
      </c>
      <c r="AF242" s="75">
        <f t="shared" si="25"/>
        <v>2</v>
      </c>
      <c r="AG242" s="75">
        <f t="shared" si="26"/>
        <v>1</v>
      </c>
      <c r="AH242" s="75">
        <f t="shared" si="27"/>
        <v>2</v>
      </c>
    </row>
    <row r="243" spans="1:34" ht="30" customHeight="1" x14ac:dyDescent="0.2">
      <c r="A243" s="74" t="str">
        <f t="shared" si="23"/>
        <v>Sao Tome and Principe</v>
      </c>
      <c r="B243" s="157" t="s">
        <v>308</v>
      </c>
      <c r="C243" s="158"/>
      <c r="D243" s="158"/>
      <c r="E243" s="158"/>
      <c r="F243" s="158"/>
      <c r="G243" s="158"/>
      <c r="H243" s="158"/>
      <c r="I243" s="158"/>
      <c r="J243" s="158"/>
      <c r="K243" s="158"/>
      <c r="L243" s="158"/>
      <c r="M243" s="159"/>
      <c r="N243" s="160" t="s">
        <v>52</v>
      </c>
      <c r="O243" s="161"/>
      <c r="P243" s="162"/>
      <c r="Q243" s="160" t="s">
        <v>47</v>
      </c>
      <c r="R243" s="161"/>
      <c r="S243" s="162"/>
      <c r="T243" s="157"/>
      <c r="U243" s="158"/>
      <c r="V243" s="158"/>
      <c r="W243" s="158"/>
      <c r="X243" s="158"/>
      <c r="Y243" s="158"/>
      <c r="Z243" s="158"/>
      <c r="AA243" s="159"/>
      <c r="AC243" s="75" t="str">
        <f t="shared" si="21"/>
        <v>A</v>
      </c>
      <c r="AD243" s="75" t="str">
        <f t="shared" si="22"/>
        <v>n/a</v>
      </c>
      <c r="AE243" s="75">
        <f t="shared" si="24"/>
        <v>1</v>
      </c>
      <c r="AF243" s="75" t="str">
        <f t="shared" si="25"/>
        <v>n/a</v>
      </c>
      <c r="AG243" s="75">
        <f t="shared" si="26"/>
        <v>1</v>
      </c>
      <c r="AH243" s="75" t="str">
        <f t="shared" si="27"/>
        <v>n/a</v>
      </c>
    </row>
    <row r="244" spans="1:34" ht="30" customHeight="1" x14ac:dyDescent="0.2">
      <c r="A244" s="74" t="str">
        <f t="shared" si="23"/>
        <v>Saudi Arabia</v>
      </c>
      <c r="B244" s="153" t="s">
        <v>309</v>
      </c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5"/>
      <c r="N244" s="156" t="s">
        <v>50</v>
      </c>
      <c r="O244" s="151"/>
      <c r="P244" s="152"/>
      <c r="Q244" s="156" t="s">
        <v>47</v>
      </c>
      <c r="R244" s="151"/>
      <c r="S244" s="152"/>
      <c r="T244" s="153"/>
      <c r="U244" s="154"/>
      <c r="V244" s="154"/>
      <c r="W244" s="154"/>
      <c r="X244" s="154"/>
      <c r="Y244" s="154"/>
      <c r="Z244" s="154"/>
      <c r="AA244" s="155"/>
      <c r="AC244" s="75" t="str">
        <f t="shared" si="21"/>
        <v>C</v>
      </c>
      <c r="AD244" s="75" t="str">
        <f t="shared" si="22"/>
        <v>n/a</v>
      </c>
      <c r="AE244" s="75">
        <f t="shared" si="24"/>
        <v>3</v>
      </c>
      <c r="AF244" s="75" t="str">
        <f t="shared" si="25"/>
        <v>n/a</v>
      </c>
      <c r="AG244" s="75">
        <f t="shared" si="26"/>
        <v>3</v>
      </c>
      <c r="AH244" s="75" t="str">
        <f t="shared" si="27"/>
        <v>n/a</v>
      </c>
    </row>
    <row r="245" spans="1:34" ht="30" customHeight="1" x14ac:dyDescent="0.2">
      <c r="A245" s="74" t="str">
        <f t="shared" si="23"/>
        <v>Senegal</v>
      </c>
      <c r="B245" s="157" t="s">
        <v>310</v>
      </c>
      <c r="C245" s="158"/>
      <c r="D245" s="158"/>
      <c r="E245" s="158"/>
      <c r="F245" s="158"/>
      <c r="G245" s="158"/>
      <c r="H245" s="158"/>
      <c r="I245" s="158"/>
      <c r="J245" s="158"/>
      <c r="K245" s="158"/>
      <c r="L245" s="158"/>
      <c r="M245" s="159"/>
      <c r="N245" s="160" t="s">
        <v>67</v>
      </c>
      <c r="O245" s="161"/>
      <c r="P245" s="162"/>
      <c r="Q245" s="160" t="s">
        <v>47</v>
      </c>
      <c r="R245" s="161"/>
      <c r="S245" s="162"/>
      <c r="T245" s="157"/>
      <c r="U245" s="158"/>
      <c r="V245" s="158"/>
      <c r="W245" s="158"/>
      <c r="X245" s="158"/>
      <c r="Y245" s="158"/>
      <c r="Z245" s="158"/>
      <c r="AA245" s="159"/>
      <c r="AC245" s="75" t="str">
        <f t="shared" si="21"/>
        <v>Z</v>
      </c>
      <c r="AD245" s="75" t="str">
        <f t="shared" si="22"/>
        <v>n/a</v>
      </c>
      <c r="AE245" s="75">
        <f t="shared" si="24"/>
        <v>0</v>
      </c>
      <c r="AF245" s="75" t="str">
        <f t="shared" si="25"/>
        <v>n/a</v>
      </c>
      <c r="AG245" s="75">
        <f t="shared" si="26"/>
        <v>0</v>
      </c>
      <c r="AH245" s="75" t="str">
        <f t="shared" si="27"/>
        <v>n/a</v>
      </c>
    </row>
    <row r="246" spans="1:34" ht="30" customHeight="1" x14ac:dyDescent="0.2">
      <c r="A246" s="74" t="str">
        <f t="shared" si="23"/>
        <v>Serbia</v>
      </c>
      <c r="B246" s="153" t="s">
        <v>311</v>
      </c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5"/>
      <c r="N246" s="156" t="s">
        <v>52</v>
      </c>
      <c r="O246" s="151"/>
      <c r="P246" s="152"/>
      <c r="Q246" s="156" t="s">
        <v>49</v>
      </c>
      <c r="R246" s="151"/>
      <c r="S246" s="152"/>
      <c r="T246" s="153" t="s">
        <v>367</v>
      </c>
      <c r="U246" s="154"/>
      <c r="V246" s="154"/>
      <c r="W246" s="154"/>
      <c r="X246" s="154"/>
      <c r="Y246" s="154"/>
      <c r="Z246" s="154"/>
      <c r="AA246" s="155"/>
      <c r="AC246" s="75" t="str">
        <f t="shared" si="21"/>
        <v>A</v>
      </c>
      <c r="AD246" s="75" t="str">
        <f t="shared" si="22"/>
        <v>B</v>
      </c>
      <c r="AE246" s="75">
        <f t="shared" si="24"/>
        <v>1</v>
      </c>
      <c r="AF246" s="75">
        <f t="shared" si="25"/>
        <v>2</v>
      </c>
      <c r="AG246" s="75">
        <f t="shared" si="26"/>
        <v>1</v>
      </c>
      <c r="AH246" s="75">
        <f t="shared" si="27"/>
        <v>2</v>
      </c>
    </row>
    <row r="247" spans="1:34" ht="30" customHeight="1" x14ac:dyDescent="0.2">
      <c r="A247" s="74" t="str">
        <f t="shared" si="23"/>
        <v>Seychelles</v>
      </c>
      <c r="B247" s="157" t="s">
        <v>312</v>
      </c>
      <c r="C247" s="158"/>
      <c r="D247" s="158"/>
      <c r="E247" s="158"/>
      <c r="F247" s="158"/>
      <c r="G247" s="158"/>
      <c r="H247" s="158"/>
      <c r="I247" s="158"/>
      <c r="J247" s="158"/>
      <c r="K247" s="158"/>
      <c r="L247" s="158"/>
      <c r="M247" s="159"/>
      <c r="N247" s="160" t="s">
        <v>64</v>
      </c>
      <c r="O247" s="161"/>
      <c r="P247" s="162"/>
      <c r="Q247" s="160" t="s">
        <v>47</v>
      </c>
      <c r="R247" s="161"/>
      <c r="S247" s="162"/>
      <c r="T247" s="157"/>
      <c r="U247" s="158"/>
      <c r="V247" s="158"/>
      <c r="W247" s="158"/>
      <c r="X247" s="158"/>
      <c r="Y247" s="158"/>
      <c r="Z247" s="158"/>
      <c r="AA247" s="159"/>
      <c r="AC247" s="75" t="str">
        <f t="shared" si="21"/>
        <v>D</v>
      </c>
      <c r="AD247" s="75" t="str">
        <f t="shared" si="22"/>
        <v>n/a</v>
      </c>
      <c r="AE247" s="75">
        <f t="shared" si="24"/>
        <v>4</v>
      </c>
      <c r="AF247" s="75" t="str">
        <f t="shared" si="25"/>
        <v>n/a</v>
      </c>
      <c r="AG247" s="75">
        <f t="shared" si="26"/>
        <v>4</v>
      </c>
      <c r="AH247" s="75" t="str">
        <f t="shared" si="27"/>
        <v>n/a</v>
      </c>
    </row>
    <row r="248" spans="1:34" ht="30" customHeight="1" x14ac:dyDescent="0.2">
      <c r="A248" s="74" t="str">
        <f t="shared" si="23"/>
        <v>Sierra Leone</v>
      </c>
      <c r="B248" s="153" t="s">
        <v>313</v>
      </c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5"/>
      <c r="N248" s="156" t="s">
        <v>67</v>
      </c>
      <c r="O248" s="151"/>
      <c r="P248" s="152"/>
      <c r="Q248" s="156" t="s">
        <v>47</v>
      </c>
      <c r="R248" s="151"/>
      <c r="S248" s="152"/>
      <c r="T248" s="153"/>
      <c r="U248" s="154"/>
      <c r="V248" s="154"/>
      <c r="W248" s="154"/>
      <c r="X248" s="154"/>
      <c r="Y248" s="154"/>
      <c r="Z248" s="154"/>
      <c r="AA248" s="155"/>
      <c r="AC248" s="75" t="str">
        <f t="shared" si="21"/>
        <v>Z</v>
      </c>
      <c r="AD248" s="75" t="str">
        <f t="shared" si="22"/>
        <v>n/a</v>
      </c>
      <c r="AE248" s="75">
        <f t="shared" si="24"/>
        <v>0</v>
      </c>
      <c r="AF248" s="75" t="str">
        <f t="shared" si="25"/>
        <v>n/a</v>
      </c>
      <c r="AG248" s="75">
        <f t="shared" si="26"/>
        <v>0</v>
      </c>
      <c r="AH248" s="75" t="str">
        <f t="shared" si="27"/>
        <v>n/a</v>
      </c>
    </row>
    <row r="249" spans="1:34" ht="30" customHeight="1" x14ac:dyDescent="0.2">
      <c r="A249" s="74" t="str">
        <f t="shared" si="23"/>
        <v>Singapore</v>
      </c>
      <c r="B249" s="157" t="s">
        <v>314</v>
      </c>
      <c r="C249" s="158"/>
      <c r="D249" s="158"/>
      <c r="E249" s="158"/>
      <c r="F249" s="158"/>
      <c r="G249" s="158"/>
      <c r="H249" s="158"/>
      <c r="I249" s="158"/>
      <c r="J249" s="158"/>
      <c r="K249" s="158"/>
      <c r="L249" s="158"/>
      <c r="M249" s="159"/>
      <c r="N249" s="160" t="s">
        <v>69</v>
      </c>
      <c r="O249" s="161"/>
      <c r="P249" s="162"/>
      <c r="Q249" s="160" t="s">
        <v>47</v>
      </c>
      <c r="R249" s="161"/>
      <c r="S249" s="162"/>
      <c r="T249" s="157"/>
      <c r="U249" s="158"/>
      <c r="V249" s="158"/>
      <c r="W249" s="158"/>
      <c r="X249" s="158"/>
      <c r="Y249" s="158"/>
      <c r="Z249" s="158"/>
      <c r="AA249" s="159"/>
      <c r="AC249" s="75" t="str">
        <f t="shared" si="21"/>
        <v>H</v>
      </c>
      <c r="AD249" s="75" t="str">
        <f t="shared" si="22"/>
        <v>n/a</v>
      </c>
      <c r="AE249" s="75">
        <f t="shared" si="24"/>
        <v>8</v>
      </c>
      <c r="AF249" s="75" t="str">
        <f t="shared" si="25"/>
        <v>n/a</v>
      </c>
      <c r="AG249" s="75">
        <f t="shared" si="26"/>
        <v>8</v>
      </c>
      <c r="AH249" s="75" t="str">
        <f t="shared" si="27"/>
        <v>n/a</v>
      </c>
    </row>
    <row r="250" spans="1:34" ht="30" customHeight="1" x14ac:dyDescent="0.2">
      <c r="A250" s="74" t="str">
        <f t="shared" si="23"/>
        <v>Sint Eustatius (Netherlands)</v>
      </c>
      <c r="B250" s="153" t="s">
        <v>315</v>
      </c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5"/>
      <c r="N250" s="156" t="s">
        <v>59</v>
      </c>
      <c r="O250" s="151"/>
      <c r="P250" s="152"/>
      <c r="Q250" s="156" t="s">
        <v>47</v>
      </c>
      <c r="R250" s="151"/>
      <c r="S250" s="152"/>
      <c r="T250" s="153"/>
      <c r="U250" s="154"/>
      <c r="V250" s="154"/>
      <c r="W250" s="154"/>
      <c r="X250" s="154"/>
      <c r="Y250" s="154"/>
      <c r="Z250" s="154"/>
      <c r="AA250" s="155"/>
      <c r="AC250" s="75" t="str">
        <f t="shared" si="21"/>
        <v>Q</v>
      </c>
      <c r="AD250" s="75" t="str">
        <f t="shared" si="22"/>
        <v>n/a</v>
      </c>
      <c r="AE250" s="75">
        <f t="shared" si="24"/>
        <v>4</v>
      </c>
      <c r="AF250" s="75" t="str">
        <f t="shared" si="25"/>
        <v>n/a</v>
      </c>
      <c r="AG250" s="75">
        <f t="shared" si="26"/>
        <v>-4</v>
      </c>
      <c r="AH250" s="75" t="str">
        <f t="shared" si="27"/>
        <v>n/a</v>
      </c>
    </row>
    <row r="251" spans="1:34" ht="30" customHeight="1" x14ac:dyDescent="0.2">
      <c r="A251" s="74" t="str">
        <f t="shared" si="23"/>
        <v>Sint Maarten (Netherlands)</v>
      </c>
      <c r="B251" s="157" t="s">
        <v>316</v>
      </c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/>
      <c r="N251" s="160" t="s">
        <v>59</v>
      </c>
      <c r="O251" s="161"/>
      <c r="P251" s="162"/>
      <c r="Q251" s="160" t="s">
        <v>47</v>
      </c>
      <c r="R251" s="161"/>
      <c r="S251" s="162"/>
      <c r="T251" s="157"/>
      <c r="U251" s="158"/>
      <c r="V251" s="158"/>
      <c r="W251" s="158"/>
      <c r="X251" s="158"/>
      <c r="Y251" s="158"/>
      <c r="Z251" s="158"/>
      <c r="AA251" s="159"/>
      <c r="AC251" s="75" t="str">
        <f t="shared" si="21"/>
        <v>Q</v>
      </c>
      <c r="AD251" s="75" t="str">
        <f t="shared" si="22"/>
        <v>n/a</v>
      </c>
      <c r="AE251" s="75">
        <f t="shared" si="24"/>
        <v>4</v>
      </c>
      <c r="AF251" s="75" t="str">
        <f t="shared" si="25"/>
        <v>n/a</v>
      </c>
      <c r="AG251" s="75">
        <f t="shared" si="26"/>
        <v>-4</v>
      </c>
      <c r="AH251" s="75" t="str">
        <f t="shared" si="27"/>
        <v>n/a</v>
      </c>
    </row>
    <row r="252" spans="1:34" ht="30" customHeight="1" x14ac:dyDescent="0.2">
      <c r="A252" s="74" t="str">
        <f t="shared" si="23"/>
        <v>Slovakia</v>
      </c>
      <c r="B252" s="153" t="s">
        <v>317</v>
      </c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5"/>
      <c r="N252" s="156" t="s">
        <v>52</v>
      </c>
      <c r="O252" s="151"/>
      <c r="P252" s="152"/>
      <c r="Q252" s="156" t="s">
        <v>49</v>
      </c>
      <c r="R252" s="151"/>
      <c r="S252" s="152"/>
      <c r="T252" s="153" t="s">
        <v>367</v>
      </c>
      <c r="U252" s="154"/>
      <c r="V252" s="154"/>
      <c r="W252" s="154"/>
      <c r="X252" s="154"/>
      <c r="Y252" s="154"/>
      <c r="Z252" s="154"/>
      <c r="AA252" s="155"/>
      <c r="AC252" s="75" t="str">
        <f t="shared" si="21"/>
        <v>A</v>
      </c>
      <c r="AD252" s="75" t="str">
        <f t="shared" si="22"/>
        <v>B</v>
      </c>
      <c r="AE252" s="75">
        <f t="shared" si="24"/>
        <v>1</v>
      </c>
      <c r="AF252" s="75">
        <f t="shared" si="25"/>
        <v>2</v>
      </c>
      <c r="AG252" s="75">
        <f t="shared" si="26"/>
        <v>1</v>
      </c>
      <c r="AH252" s="75">
        <f t="shared" si="27"/>
        <v>2</v>
      </c>
    </row>
    <row r="253" spans="1:34" ht="30" customHeight="1" x14ac:dyDescent="0.2">
      <c r="A253" s="74" t="str">
        <f t="shared" si="23"/>
        <v>Slovenia</v>
      </c>
      <c r="B253" s="157" t="s">
        <v>318</v>
      </c>
      <c r="C253" s="158"/>
      <c r="D253" s="158"/>
      <c r="E253" s="158"/>
      <c r="F253" s="158"/>
      <c r="G253" s="158"/>
      <c r="H253" s="158"/>
      <c r="I253" s="158"/>
      <c r="J253" s="158"/>
      <c r="K253" s="158"/>
      <c r="L253" s="158"/>
      <c r="M253" s="159"/>
      <c r="N253" s="160" t="s">
        <v>52</v>
      </c>
      <c r="O253" s="161"/>
      <c r="P253" s="162"/>
      <c r="Q253" s="160" t="s">
        <v>49</v>
      </c>
      <c r="R253" s="161"/>
      <c r="S253" s="162"/>
      <c r="T253" s="157" t="s">
        <v>367</v>
      </c>
      <c r="U253" s="158"/>
      <c r="V253" s="158"/>
      <c r="W253" s="158"/>
      <c r="X253" s="158"/>
      <c r="Y253" s="158"/>
      <c r="Z253" s="158"/>
      <c r="AA253" s="159"/>
      <c r="AC253" s="75" t="str">
        <f t="shared" si="21"/>
        <v>A</v>
      </c>
      <c r="AD253" s="75" t="str">
        <f t="shared" si="22"/>
        <v>B</v>
      </c>
      <c r="AE253" s="75">
        <f t="shared" si="24"/>
        <v>1</v>
      </c>
      <c r="AF253" s="75">
        <f t="shared" si="25"/>
        <v>2</v>
      </c>
      <c r="AG253" s="75">
        <f t="shared" si="26"/>
        <v>1</v>
      </c>
      <c r="AH253" s="75">
        <f t="shared" si="27"/>
        <v>2</v>
      </c>
    </row>
    <row r="254" spans="1:34" ht="30" customHeight="1" x14ac:dyDescent="0.2">
      <c r="A254" s="74" t="str">
        <f t="shared" si="23"/>
        <v>Solomon Islands</v>
      </c>
      <c r="B254" s="153" t="s">
        <v>319</v>
      </c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5"/>
      <c r="N254" s="156" t="s">
        <v>76</v>
      </c>
      <c r="O254" s="151"/>
      <c r="P254" s="152"/>
      <c r="Q254" s="156" t="s">
        <v>47</v>
      </c>
      <c r="R254" s="151"/>
      <c r="S254" s="152"/>
      <c r="T254" s="153"/>
      <c r="U254" s="154"/>
      <c r="V254" s="154"/>
      <c r="W254" s="154"/>
      <c r="X254" s="154"/>
      <c r="Y254" s="154"/>
      <c r="Z254" s="154"/>
      <c r="AA254" s="155"/>
      <c r="AC254" s="75" t="str">
        <f t="shared" si="21"/>
        <v>L</v>
      </c>
      <c r="AD254" s="75" t="str">
        <f t="shared" si="22"/>
        <v>n/a</v>
      </c>
      <c r="AE254" s="75">
        <f t="shared" si="24"/>
        <v>11</v>
      </c>
      <c r="AF254" s="75" t="str">
        <f t="shared" si="25"/>
        <v>n/a</v>
      </c>
      <c r="AG254" s="75">
        <f t="shared" si="26"/>
        <v>11</v>
      </c>
      <c r="AH254" s="75" t="str">
        <f t="shared" si="27"/>
        <v>n/a</v>
      </c>
    </row>
    <row r="255" spans="1:34" ht="30" customHeight="1" x14ac:dyDescent="0.2">
      <c r="A255" s="74" t="str">
        <f t="shared" si="23"/>
        <v>Somalia</v>
      </c>
      <c r="B255" s="157" t="s">
        <v>320</v>
      </c>
      <c r="C255" s="158"/>
      <c r="D255" s="158"/>
      <c r="E255" s="158"/>
      <c r="F255" s="158"/>
      <c r="G255" s="158"/>
      <c r="H255" s="158"/>
      <c r="I255" s="158"/>
      <c r="J255" s="158"/>
      <c r="K255" s="158"/>
      <c r="L255" s="158"/>
      <c r="M255" s="159"/>
      <c r="N255" s="160" t="s">
        <v>50</v>
      </c>
      <c r="O255" s="161"/>
      <c r="P255" s="162"/>
      <c r="Q255" s="160" t="s">
        <v>47</v>
      </c>
      <c r="R255" s="161"/>
      <c r="S255" s="162"/>
      <c r="T255" s="157"/>
      <c r="U255" s="158"/>
      <c r="V255" s="158"/>
      <c r="W255" s="158"/>
      <c r="X255" s="158"/>
      <c r="Y255" s="158"/>
      <c r="Z255" s="158"/>
      <c r="AA255" s="159"/>
      <c r="AC255" s="75" t="str">
        <f t="shared" si="21"/>
        <v>C</v>
      </c>
      <c r="AD255" s="75" t="str">
        <f t="shared" si="22"/>
        <v>n/a</v>
      </c>
      <c r="AE255" s="75">
        <f t="shared" si="24"/>
        <v>3</v>
      </c>
      <c r="AF255" s="75" t="str">
        <f t="shared" si="25"/>
        <v>n/a</v>
      </c>
      <c r="AG255" s="75">
        <f t="shared" si="26"/>
        <v>3</v>
      </c>
      <c r="AH255" s="75" t="str">
        <f t="shared" si="27"/>
        <v>n/a</v>
      </c>
    </row>
    <row r="256" spans="1:34" ht="30" customHeight="1" x14ac:dyDescent="0.2">
      <c r="A256" s="74" t="str">
        <f t="shared" si="23"/>
        <v>South Africa</v>
      </c>
      <c r="B256" s="153" t="s">
        <v>321</v>
      </c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5"/>
      <c r="N256" s="156" t="s">
        <v>49</v>
      </c>
      <c r="O256" s="151"/>
      <c r="P256" s="152"/>
      <c r="Q256" s="156" t="s">
        <v>47</v>
      </c>
      <c r="R256" s="151"/>
      <c r="S256" s="152"/>
      <c r="T256" s="153"/>
      <c r="U256" s="154"/>
      <c r="V256" s="154"/>
      <c r="W256" s="154"/>
      <c r="X256" s="154"/>
      <c r="Y256" s="154"/>
      <c r="Z256" s="154"/>
      <c r="AA256" s="155"/>
      <c r="AC256" s="75" t="str">
        <f t="shared" si="21"/>
        <v>B</v>
      </c>
      <c r="AD256" s="75" t="str">
        <f t="shared" si="22"/>
        <v>n/a</v>
      </c>
      <c r="AE256" s="75">
        <f t="shared" si="24"/>
        <v>2</v>
      </c>
      <c r="AF256" s="75" t="str">
        <f t="shared" si="25"/>
        <v>n/a</v>
      </c>
      <c r="AG256" s="75">
        <f t="shared" si="26"/>
        <v>2</v>
      </c>
      <c r="AH256" s="75" t="str">
        <f t="shared" si="27"/>
        <v>n/a</v>
      </c>
    </row>
    <row r="257" spans="1:34" ht="30" customHeight="1" x14ac:dyDescent="0.2">
      <c r="A257" s="74" t="str">
        <f t="shared" si="23"/>
        <v>South Georgia Island (UK)</v>
      </c>
      <c r="B257" s="157" t="s">
        <v>322</v>
      </c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9"/>
      <c r="N257" s="160" t="s">
        <v>104</v>
      </c>
      <c r="O257" s="161"/>
      <c r="P257" s="162"/>
      <c r="Q257" s="160" t="s">
        <v>47</v>
      </c>
      <c r="R257" s="161"/>
      <c r="S257" s="162"/>
      <c r="T257" s="157"/>
      <c r="U257" s="158"/>
      <c r="V257" s="158"/>
      <c r="W257" s="158"/>
      <c r="X257" s="158"/>
      <c r="Y257" s="158"/>
      <c r="Z257" s="158"/>
      <c r="AA257" s="159"/>
      <c r="AC257" s="75" t="str">
        <f t="shared" si="21"/>
        <v>O</v>
      </c>
      <c r="AD257" s="75" t="str">
        <f t="shared" si="22"/>
        <v>n/a</v>
      </c>
      <c r="AE257" s="75">
        <f t="shared" si="24"/>
        <v>2</v>
      </c>
      <c r="AF257" s="75" t="str">
        <f t="shared" si="25"/>
        <v>n/a</v>
      </c>
      <c r="AG257" s="75">
        <f t="shared" si="26"/>
        <v>-2</v>
      </c>
      <c r="AH257" s="75" t="str">
        <f t="shared" si="27"/>
        <v>n/a</v>
      </c>
    </row>
    <row r="258" spans="1:34" ht="30" customHeight="1" x14ac:dyDescent="0.2">
      <c r="A258" s="74" t="str">
        <f t="shared" si="23"/>
        <v>South Korea</v>
      </c>
      <c r="B258" s="153" t="s">
        <v>323</v>
      </c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5"/>
      <c r="N258" s="156" t="s">
        <v>199</v>
      </c>
      <c r="O258" s="151"/>
      <c r="P258" s="152"/>
      <c r="Q258" s="156" t="s">
        <v>47</v>
      </c>
      <c r="R258" s="151"/>
      <c r="S258" s="152"/>
      <c r="T258" s="153"/>
      <c r="U258" s="154"/>
      <c r="V258" s="154"/>
      <c r="W258" s="154"/>
      <c r="X258" s="154"/>
      <c r="Y258" s="154"/>
      <c r="Z258" s="154"/>
      <c r="AA258" s="155"/>
      <c r="AC258" s="75" t="str">
        <f t="shared" si="21"/>
        <v>I</v>
      </c>
      <c r="AD258" s="75" t="str">
        <f t="shared" si="22"/>
        <v>n/a</v>
      </c>
      <c r="AE258" s="75">
        <f t="shared" si="24"/>
        <v>9</v>
      </c>
      <c r="AF258" s="75" t="str">
        <f t="shared" si="25"/>
        <v>n/a</v>
      </c>
      <c r="AG258" s="75">
        <f t="shared" si="26"/>
        <v>9</v>
      </c>
      <c r="AH258" s="75" t="str">
        <f t="shared" si="27"/>
        <v>n/a</v>
      </c>
    </row>
    <row r="259" spans="1:34" ht="30" customHeight="1" x14ac:dyDescent="0.2">
      <c r="A259" s="74" t="str">
        <f t="shared" si="23"/>
        <v>South Sudan</v>
      </c>
      <c r="B259" s="157" t="s">
        <v>324</v>
      </c>
      <c r="C259" s="158"/>
      <c r="D259" s="158"/>
      <c r="E259" s="158"/>
      <c r="F259" s="158"/>
      <c r="G259" s="158"/>
      <c r="H259" s="158"/>
      <c r="I259" s="158"/>
      <c r="J259" s="158"/>
      <c r="K259" s="158"/>
      <c r="L259" s="158"/>
      <c r="M259" s="159"/>
      <c r="N259" s="160" t="s">
        <v>50</v>
      </c>
      <c r="O259" s="161"/>
      <c r="P259" s="162"/>
      <c r="Q259" s="160" t="s">
        <v>47</v>
      </c>
      <c r="R259" s="161"/>
      <c r="S259" s="162"/>
      <c r="T259" s="157"/>
      <c r="U259" s="158"/>
      <c r="V259" s="158"/>
      <c r="W259" s="158"/>
      <c r="X259" s="158"/>
      <c r="Y259" s="158"/>
      <c r="Z259" s="158"/>
      <c r="AA259" s="159"/>
      <c r="AC259" s="75" t="str">
        <f t="shared" si="21"/>
        <v>C</v>
      </c>
      <c r="AD259" s="75" t="str">
        <f t="shared" si="22"/>
        <v>n/a</v>
      </c>
      <c r="AE259" s="75">
        <f t="shared" si="24"/>
        <v>3</v>
      </c>
      <c r="AF259" s="75" t="str">
        <f t="shared" si="25"/>
        <v>n/a</v>
      </c>
      <c r="AG259" s="75">
        <f t="shared" si="26"/>
        <v>3</v>
      </c>
      <c r="AH259" s="75" t="str">
        <f t="shared" si="27"/>
        <v>n/a</v>
      </c>
    </row>
    <row r="260" spans="1:34" ht="30" customHeight="1" x14ac:dyDescent="0.2">
      <c r="A260" s="74" t="str">
        <f t="shared" si="23"/>
        <v>Spain, main territory</v>
      </c>
      <c r="B260" s="153" t="s">
        <v>325</v>
      </c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5"/>
      <c r="N260" s="156" t="s">
        <v>52</v>
      </c>
      <c r="O260" s="151"/>
      <c r="P260" s="152"/>
      <c r="Q260" s="156" t="s">
        <v>49</v>
      </c>
      <c r="R260" s="151"/>
      <c r="S260" s="152"/>
      <c r="T260" s="153" t="s">
        <v>367</v>
      </c>
      <c r="U260" s="154"/>
      <c r="V260" s="154"/>
      <c r="W260" s="154"/>
      <c r="X260" s="154"/>
      <c r="Y260" s="154"/>
      <c r="Z260" s="154"/>
      <c r="AA260" s="155"/>
      <c r="AC260" s="75" t="str">
        <f t="shared" si="21"/>
        <v>A</v>
      </c>
      <c r="AD260" s="75" t="str">
        <f t="shared" si="22"/>
        <v>B</v>
      </c>
      <c r="AE260" s="75">
        <f t="shared" si="24"/>
        <v>1</v>
      </c>
      <c r="AF260" s="75">
        <f t="shared" si="25"/>
        <v>2</v>
      </c>
      <c r="AG260" s="75">
        <f t="shared" si="26"/>
        <v>1</v>
      </c>
      <c r="AH260" s="75">
        <f t="shared" si="27"/>
        <v>2</v>
      </c>
    </row>
    <row r="261" spans="1:34" ht="30" customHeight="1" x14ac:dyDescent="0.2">
      <c r="A261" s="74" t="str">
        <f t="shared" si="23"/>
        <v>Spain, Canary Islands</v>
      </c>
      <c r="B261" s="157" t="s">
        <v>326</v>
      </c>
      <c r="C261" s="158"/>
      <c r="D261" s="158"/>
      <c r="E261" s="158"/>
      <c r="F261" s="158"/>
      <c r="G261" s="158"/>
      <c r="H261" s="158"/>
      <c r="I261" s="158"/>
      <c r="J261" s="158"/>
      <c r="K261" s="158"/>
      <c r="L261" s="158"/>
      <c r="M261" s="159"/>
      <c r="N261" s="160" t="s">
        <v>67</v>
      </c>
      <c r="O261" s="161"/>
      <c r="P261" s="162"/>
      <c r="Q261" s="160" t="s">
        <v>52</v>
      </c>
      <c r="R261" s="161"/>
      <c r="S261" s="162"/>
      <c r="T261" s="157" t="s">
        <v>368</v>
      </c>
      <c r="U261" s="158"/>
      <c r="V261" s="158"/>
      <c r="W261" s="158"/>
      <c r="X261" s="158"/>
      <c r="Y261" s="158"/>
      <c r="Z261" s="158"/>
      <c r="AA261" s="159"/>
      <c r="AC261" s="75" t="str">
        <f t="shared" si="21"/>
        <v>Z</v>
      </c>
      <c r="AD261" s="75" t="str">
        <f t="shared" si="22"/>
        <v>A</v>
      </c>
      <c r="AE261" s="75">
        <f t="shared" si="24"/>
        <v>0</v>
      </c>
      <c r="AF261" s="75">
        <f t="shared" si="25"/>
        <v>1</v>
      </c>
      <c r="AG261" s="75">
        <f t="shared" si="26"/>
        <v>0</v>
      </c>
      <c r="AH261" s="75">
        <f t="shared" si="27"/>
        <v>1</v>
      </c>
    </row>
    <row r="262" spans="1:34" ht="30" customHeight="1" x14ac:dyDescent="0.2">
      <c r="A262" s="74" t="str">
        <f t="shared" si="23"/>
        <v>Sri Lanka</v>
      </c>
      <c r="B262" s="153" t="s">
        <v>327</v>
      </c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5"/>
      <c r="N262" s="156" t="s">
        <v>195</v>
      </c>
      <c r="O262" s="151"/>
      <c r="P262" s="152"/>
      <c r="Q262" s="156" t="s">
        <v>47</v>
      </c>
      <c r="R262" s="151"/>
      <c r="S262" s="152"/>
      <c r="T262" s="153"/>
      <c r="U262" s="154"/>
      <c r="V262" s="154"/>
      <c r="W262" s="154"/>
      <c r="X262" s="154"/>
      <c r="Y262" s="154"/>
      <c r="Z262" s="154"/>
      <c r="AA262" s="155"/>
      <c r="AC262" s="75" t="str">
        <f t="shared" si="21"/>
        <v>no standard time zone</v>
      </c>
      <c r="AD262" s="75" t="str">
        <f t="shared" si="22"/>
        <v>n/a</v>
      </c>
      <c r="AE262" s="75">
        <f t="shared" si="24"/>
        <v>5.5</v>
      </c>
      <c r="AF262" s="75" t="str">
        <f t="shared" si="25"/>
        <v>n/a</v>
      </c>
      <c r="AG262" s="75">
        <f t="shared" si="26"/>
        <v>5.5</v>
      </c>
      <c r="AH262" s="75" t="str">
        <f t="shared" si="27"/>
        <v>n/a</v>
      </c>
    </row>
    <row r="263" spans="1:34" ht="30" customHeight="1" x14ac:dyDescent="0.2">
      <c r="A263" s="74" t="str">
        <f t="shared" si="23"/>
        <v>Sudan</v>
      </c>
      <c r="B263" s="157" t="s">
        <v>328</v>
      </c>
      <c r="C263" s="158"/>
      <c r="D263" s="158"/>
      <c r="E263" s="158"/>
      <c r="F263" s="158"/>
      <c r="G263" s="158"/>
      <c r="H263" s="158"/>
      <c r="I263" s="158"/>
      <c r="J263" s="158"/>
      <c r="K263" s="158"/>
      <c r="L263" s="158"/>
      <c r="M263" s="159"/>
      <c r="N263" s="160" t="s">
        <v>49</v>
      </c>
      <c r="O263" s="161"/>
      <c r="P263" s="162"/>
      <c r="Q263" s="160" t="s">
        <v>47</v>
      </c>
      <c r="R263" s="161"/>
      <c r="S263" s="162"/>
      <c r="T263" s="157"/>
      <c r="U263" s="158"/>
      <c r="V263" s="158"/>
      <c r="W263" s="158"/>
      <c r="X263" s="158"/>
      <c r="Y263" s="158"/>
      <c r="Z263" s="158"/>
      <c r="AA263" s="159"/>
      <c r="AC263" s="75" t="str">
        <f t="shared" si="21"/>
        <v>B</v>
      </c>
      <c r="AD263" s="75" t="str">
        <f t="shared" si="22"/>
        <v>n/a</v>
      </c>
      <c r="AE263" s="75">
        <f t="shared" si="24"/>
        <v>2</v>
      </c>
      <c r="AF263" s="75" t="str">
        <f t="shared" si="25"/>
        <v>n/a</v>
      </c>
      <c r="AG263" s="75">
        <f t="shared" si="26"/>
        <v>2</v>
      </c>
      <c r="AH263" s="75" t="str">
        <f t="shared" si="27"/>
        <v>n/a</v>
      </c>
    </row>
    <row r="264" spans="1:34" ht="30" customHeight="1" x14ac:dyDescent="0.2">
      <c r="A264" s="74" t="str">
        <f t="shared" si="23"/>
        <v>Suriname</v>
      </c>
      <c r="B264" s="153" t="s">
        <v>329</v>
      </c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5"/>
      <c r="N264" s="156" t="s">
        <v>62</v>
      </c>
      <c r="O264" s="151"/>
      <c r="P264" s="152"/>
      <c r="Q264" s="156" t="s">
        <v>47</v>
      </c>
      <c r="R264" s="151"/>
      <c r="S264" s="152"/>
      <c r="T264" s="153"/>
      <c r="U264" s="154"/>
      <c r="V264" s="154"/>
      <c r="W264" s="154"/>
      <c r="X264" s="154"/>
      <c r="Y264" s="154"/>
      <c r="Z264" s="154"/>
      <c r="AA264" s="155"/>
      <c r="AC264" s="75" t="str">
        <f t="shared" si="21"/>
        <v>P</v>
      </c>
      <c r="AD264" s="75" t="str">
        <f t="shared" si="22"/>
        <v>n/a</v>
      </c>
      <c r="AE264" s="75">
        <f t="shared" si="24"/>
        <v>3</v>
      </c>
      <c r="AF264" s="75" t="str">
        <f t="shared" si="25"/>
        <v>n/a</v>
      </c>
      <c r="AG264" s="75">
        <f t="shared" si="26"/>
        <v>-3</v>
      </c>
      <c r="AH264" s="75" t="str">
        <f t="shared" si="27"/>
        <v>n/a</v>
      </c>
    </row>
    <row r="265" spans="1:34" ht="30" customHeight="1" x14ac:dyDescent="0.2">
      <c r="A265" s="74" t="str">
        <f t="shared" si="23"/>
        <v>Svalbard and Jan Mayen (Norway)</v>
      </c>
      <c r="B265" s="157" t="s">
        <v>330</v>
      </c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9"/>
      <c r="N265" s="160" t="s">
        <v>52</v>
      </c>
      <c r="O265" s="161"/>
      <c r="P265" s="162"/>
      <c r="Q265" s="160" t="s">
        <v>49</v>
      </c>
      <c r="R265" s="161"/>
      <c r="S265" s="162"/>
      <c r="T265" s="157" t="s">
        <v>367</v>
      </c>
      <c r="U265" s="158"/>
      <c r="V265" s="158"/>
      <c r="W265" s="158"/>
      <c r="X265" s="158"/>
      <c r="Y265" s="158"/>
      <c r="Z265" s="158"/>
      <c r="AA265" s="159"/>
      <c r="AC265" s="75" t="str">
        <f t="shared" si="21"/>
        <v>A</v>
      </c>
      <c r="AD265" s="75" t="str">
        <f t="shared" si="22"/>
        <v>B</v>
      </c>
      <c r="AE265" s="75">
        <f t="shared" si="24"/>
        <v>1</v>
      </c>
      <c r="AF265" s="75">
        <f t="shared" si="25"/>
        <v>2</v>
      </c>
      <c r="AG265" s="75">
        <f t="shared" si="26"/>
        <v>1</v>
      </c>
      <c r="AH265" s="75">
        <f t="shared" si="27"/>
        <v>2</v>
      </c>
    </row>
    <row r="266" spans="1:34" ht="30" customHeight="1" x14ac:dyDescent="0.2">
      <c r="A266" s="74" t="str">
        <f t="shared" si="23"/>
        <v>Swaziland</v>
      </c>
      <c r="B266" s="153" t="s">
        <v>331</v>
      </c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5"/>
      <c r="N266" s="156" t="s">
        <v>49</v>
      </c>
      <c r="O266" s="151"/>
      <c r="P266" s="152"/>
      <c r="Q266" s="156" t="s">
        <v>47</v>
      </c>
      <c r="R266" s="151"/>
      <c r="S266" s="152"/>
      <c r="T266" s="153"/>
      <c r="U266" s="154"/>
      <c r="V266" s="154"/>
      <c r="W266" s="154"/>
      <c r="X266" s="154"/>
      <c r="Y266" s="154"/>
      <c r="Z266" s="154"/>
      <c r="AA266" s="155"/>
      <c r="AC266" s="75" t="str">
        <f t="shared" si="21"/>
        <v>B</v>
      </c>
      <c r="AD266" s="75" t="str">
        <f t="shared" si="22"/>
        <v>n/a</v>
      </c>
      <c r="AE266" s="75">
        <f t="shared" si="24"/>
        <v>2</v>
      </c>
      <c r="AF266" s="75" t="str">
        <f t="shared" si="25"/>
        <v>n/a</v>
      </c>
      <c r="AG266" s="75">
        <f t="shared" si="26"/>
        <v>2</v>
      </c>
      <c r="AH266" s="75" t="str">
        <f t="shared" si="27"/>
        <v>n/a</v>
      </c>
    </row>
    <row r="267" spans="1:34" ht="30" customHeight="1" x14ac:dyDescent="0.2">
      <c r="A267" s="74" t="str">
        <f t="shared" si="23"/>
        <v>Sweden</v>
      </c>
      <c r="B267" s="157" t="s">
        <v>332</v>
      </c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9"/>
      <c r="N267" s="160" t="s">
        <v>52</v>
      </c>
      <c r="O267" s="161"/>
      <c r="P267" s="162"/>
      <c r="Q267" s="160" t="s">
        <v>49</v>
      </c>
      <c r="R267" s="161"/>
      <c r="S267" s="162"/>
      <c r="T267" s="157" t="s">
        <v>367</v>
      </c>
      <c r="U267" s="158"/>
      <c r="V267" s="158"/>
      <c r="W267" s="158"/>
      <c r="X267" s="158"/>
      <c r="Y267" s="158"/>
      <c r="Z267" s="158"/>
      <c r="AA267" s="159"/>
      <c r="AC267" s="75" t="str">
        <f t="shared" si="21"/>
        <v>A</v>
      </c>
      <c r="AD267" s="75" t="str">
        <f t="shared" si="22"/>
        <v>B</v>
      </c>
      <c r="AE267" s="75">
        <f t="shared" si="24"/>
        <v>1</v>
      </c>
      <c r="AF267" s="75">
        <f t="shared" si="25"/>
        <v>2</v>
      </c>
      <c r="AG267" s="75">
        <f t="shared" si="26"/>
        <v>1</v>
      </c>
      <c r="AH267" s="75">
        <f t="shared" si="27"/>
        <v>2</v>
      </c>
    </row>
    <row r="268" spans="1:34" ht="30" customHeight="1" x14ac:dyDescent="0.2">
      <c r="A268" s="74" t="str">
        <f t="shared" si="23"/>
        <v>Switzerland</v>
      </c>
      <c r="B268" s="153" t="s">
        <v>333</v>
      </c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5"/>
      <c r="N268" s="156" t="s">
        <v>52</v>
      </c>
      <c r="O268" s="151"/>
      <c r="P268" s="152"/>
      <c r="Q268" s="156" t="s">
        <v>49</v>
      </c>
      <c r="R268" s="151"/>
      <c r="S268" s="152"/>
      <c r="T268" s="153" t="s">
        <v>367</v>
      </c>
      <c r="U268" s="154"/>
      <c r="V268" s="154"/>
      <c r="W268" s="154"/>
      <c r="X268" s="154"/>
      <c r="Y268" s="154"/>
      <c r="Z268" s="154"/>
      <c r="AA268" s="155"/>
      <c r="AC268" s="75" t="str">
        <f t="shared" si="21"/>
        <v>A</v>
      </c>
      <c r="AD268" s="75" t="str">
        <f t="shared" si="22"/>
        <v>B</v>
      </c>
      <c r="AE268" s="75">
        <f t="shared" si="24"/>
        <v>1</v>
      </c>
      <c r="AF268" s="75">
        <f t="shared" si="25"/>
        <v>2</v>
      </c>
      <c r="AG268" s="75">
        <f t="shared" si="26"/>
        <v>1</v>
      </c>
      <c r="AH268" s="75">
        <f t="shared" si="27"/>
        <v>2</v>
      </c>
    </row>
    <row r="269" spans="1:34" ht="30" customHeight="1" x14ac:dyDescent="0.2">
      <c r="A269" s="74" t="str">
        <f t="shared" si="23"/>
        <v>Syria</v>
      </c>
      <c r="B269" s="157" t="s">
        <v>334</v>
      </c>
      <c r="C269" s="158"/>
      <c r="D269" s="158"/>
      <c r="E269" s="158"/>
      <c r="F269" s="158"/>
      <c r="G269" s="158"/>
      <c r="H269" s="158"/>
      <c r="I269" s="158"/>
      <c r="J269" s="158"/>
      <c r="K269" s="158"/>
      <c r="L269" s="158"/>
      <c r="M269" s="159"/>
      <c r="N269" s="160" t="s">
        <v>49</v>
      </c>
      <c r="O269" s="161"/>
      <c r="P269" s="162"/>
      <c r="Q269" s="160" t="s">
        <v>50</v>
      </c>
      <c r="R269" s="161"/>
      <c r="S269" s="162"/>
      <c r="T269" s="157" t="s">
        <v>371</v>
      </c>
      <c r="U269" s="158"/>
      <c r="V269" s="158"/>
      <c r="W269" s="158"/>
      <c r="X269" s="158"/>
      <c r="Y269" s="158"/>
      <c r="Z269" s="158"/>
      <c r="AA269" s="159"/>
      <c r="AC269" s="75" t="str">
        <f t="shared" si="21"/>
        <v>B</v>
      </c>
      <c r="AD269" s="75" t="str">
        <f t="shared" si="22"/>
        <v>C</v>
      </c>
      <c r="AE269" s="75">
        <f t="shared" si="24"/>
        <v>2</v>
      </c>
      <c r="AF269" s="75">
        <f t="shared" si="25"/>
        <v>3</v>
      </c>
      <c r="AG269" s="75">
        <f t="shared" si="26"/>
        <v>2</v>
      </c>
      <c r="AH269" s="75">
        <f t="shared" si="27"/>
        <v>3</v>
      </c>
    </row>
    <row r="270" spans="1:34" ht="30" customHeight="1" x14ac:dyDescent="0.2">
      <c r="A270" s="74" t="str">
        <f t="shared" si="23"/>
        <v>Taiwan</v>
      </c>
      <c r="B270" s="153" t="s">
        <v>335</v>
      </c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5"/>
      <c r="N270" s="156" t="s">
        <v>69</v>
      </c>
      <c r="O270" s="151"/>
      <c r="P270" s="152"/>
      <c r="Q270" s="156" t="s">
        <v>47</v>
      </c>
      <c r="R270" s="151"/>
      <c r="S270" s="152"/>
      <c r="T270" s="153"/>
      <c r="U270" s="154"/>
      <c r="V270" s="154"/>
      <c r="W270" s="154"/>
      <c r="X270" s="154"/>
      <c r="Y270" s="154"/>
      <c r="Z270" s="154"/>
      <c r="AA270" s="155"/>
      <c r="AC270" s="75" t="str">
        <f t="shared" si="21"/>
        <v>H</v>
      </c>
      <c r="AD270" s="75" t="str">
        <f t="shared" si="22"/>
        <v>n/a</v>
      </c>
      <c r="AE270" s="75">
        <f t="shared" si="24"/>
        <v>8</v>
      </c>
      <c r="AF270" s="75" t="str">
        <f t="shared" si="25"/>
        <v>n/a</v>
      </c>
      <c r="AG270" s="75">
        <f t="shared" si="26"/>
        <v>8</v>
      </c>
      <c r="AH270" s="75" t="str">
        <f t="shared" si="27"/>
        <v>n/a</v>
      </c>
    </row>
    <row r="271" spans="1:34" ht="30" customHeight="1" x14ac:dyDescent="0.2">
      <c r="A271" s="74" t="str">
        <f t="shared" si="23"/>
        <v>Tajikistan</v>
      </c>
      <c r="B271" s="157" t="s">
        <v>336</v>
      </c>
      <c r="C271" s="158"/>
      <c r="D271" s="158"/>
      <c r="E271" s="158"/>
      <c r="F271" s="158"/>
      <c r="G271" s="158"/>
      <c r="H271" s="158"/>
      <c r="I271" s="158"/>
      <c r="J271" s="158"/>
      <c r="K271" s="158"/>
      <c r="L271" s="158"/>
      <c r="M271" s="159"/>
      <c r="N271" s="160" t="s">
        <v>212</v>
      </c>
      <c r="O271" s="161"/>
      <c r="P271" s="162"/>
      <c r="Q271" s="160" t="s">
        <v>47</v>
      </c>
      <c r="R271" s="161"/>
      <c r="S271" s="162"/>
      <c r="T271" s="157"/>
      <c r="U271" s="158"/>
      <c r="V271" s="158"/>
      <c r="W271" s="158"/>
      <c r="X271" s="158"/>
      <c r="Y271" s="158"/>
      <c r="Z271" s="158"/>
      <c r="AA271" s="159"/>
      <c r="AC271" s="75" t="str">
        <f t="shared" si="21"/>
        <v>E</v>
      </c>
      <c r="AD271" s="75" t="str">
        <f t="shared" si="22"/>
        <v>n/a</v>
      </c>
      <c r="AE271" s="75">
        <f t="shared" si="24"/>
        <v>5</v>
      </c>
      <c r="AF271" s="75" t="str">
        <f t="shared" si="25"/>
        <v>n/a</v>
      </c>
      <c r="AG271" s="75">
        <f t="shared" si="26"/>
        <v>5</v>
      </c>
      <c r="AH271" s="75" t="str">
        <f t="shared" si="27"/>
        <v>n/a</v>
      </c>
    </row>
    <row r="272" spans="1:34" ht="30" customHeight="1" x14ac:dyDescent="0.2">
      <c r="A272" s="74" t="str">
        <f t="shared" si="23"/>
        <v>Tanzania</v>
      </c>
      <c r="B272" s="153" t="s">
        <v>337</v>
      </c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5"/>
      <c r="N272" s="156" t="s">
        <v>50</v>
      </c>
      <c r="O272" s="151"/>
      <c r="P272" s="152"/>
      <c r="Q272" s="156" t="s">
        <v>47</v>
      </c>
      <c r="R272" s="151"/>
      <c r="S272" s="152"/>
      <c r="T272" s="153"/>
      <c r="U272" s="154"/>
      <c r="V272" s="154"/>
      <c r="W272" s="154"/>
      <c r="X272" s="154"/>
      <c r="Y272" s="154"/>
      <c r="Z272" s="154"/>
      <c r="AA272" s="155"/>
      <c r="AC272" s="75" t="str">
        <f t="shared" si="21"/>
        <v>C</v>
      </c>
      <c r="AD272" s="75" t="str">
        <f t="shared" si="22"/>
        <v>n/a</v>
      </c>
      <c r="AE272" s="75">
        <f t="shared" si="24"/>
        <v>3</v>
      </c>
      <c r="AF272" s="75" t="str">
        <f t="shared" si="25"/>
        <v>n/a</v>
      </c>
      <c r="AG272" s="75">
        <f t="shared" si="26"/>
        <v>3</v>
      </c>
      <c r="AH272" s="75" t="str">
        <f t="shared" si="27"/>
        <v>n/a</v>
      </c>
    </row>
    <row r="273" spans="1:34" ht="30" customHeight="1" x14ac:dyDescent="0.2">
      <c r="A273" s="74" t="str">
        <f t="shared" si="23"/>
        <v>Thailand</v>
      </c>
      <c r="B273" s="157" t="s">
        <v>338</v>
      </c>
      <c r="C273" s="158"/>
      <c r="D273" s="158"/>
      <c r="E273" s="158"/>
      <c r="F273" s="158"/>
      <c r="G273" s="158"/>
      <c r="H273" s="158"/>
      <c r="I273" s="158"/>
      <c r="J273" s="158"/>
      <c r="K273" s="158"/>
      <c r="L273" s="158"/>
      <c r="M273" s="159"/>
      <c r="N273" s="160" t="s">
        <v>115</v>
      </c>
      <c r="O273" s="161"/>
      <c r="P273" s="162"/>
      <c r="Q273" s="160" t="s">
        <v>47</v>
      </c>
      <c r="R273" s="161"/>
      <c r="S273" s="162"/>
      <c r="T273" s="157"/>
      <c r="U273" s="158"/>
      <c r="V273" s="158"/>
      <c r="W273" s="158"/>
      <c r="X273" s="158"/>
      <c r="Y273" s="158"/>
      <c r="Z273" s="158"/>
      <c r="AA273" s="159"/>
      <c r="AC273" s="75" t="str">
        <f t="shared" si="21"/>
        <v>G</v>
      </c>
      <c r="AD273" s="75" t="str">
        <f t="shared" si="22"/>
        <v>n/a</v>
      </c>
      <c r="AE273" s="75">
        <f t="shared" si="24"/>
        <v>7</v>
      </c>
      <c r="AF273" s="75" t="str">
        <f t="shared" si="25"/>
        <v>n/a</v>
      </c>
      <c r="AG273" s="75">
        <f t="shared" si="26"/>
        <v>7</v>
      </c>
      <c r="AH273" s="75" t="str">
        <f t="shared" si="27"/>
        <v>n/a</v>
      </c>
    </row>
    <row r="274" spans="1:34" ht="30" customHeight="1" x14ac:dyDescent="0.2">
      <c r="A274" s="74" t="str">
        <f t="shared" si="23"/>
        <v>Timor-Leste</v>
      </c>
      <c r="B274" s="153" t="s">
        <v>339</v>
      </c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5"/>
      <c r="N274" s="156" t="s">
        <v>199</v>
      </c>
      <c r="O274" s="151"/>
      <c r="P274" s="152"/>
      <c r="Q274" s="156" t="s">
        <v>47</v>
      </c>
      <c r="R274" s="151"/>
      <c r="S274" s="152"/>
      <c r="T274" s="153"/>
      <c r="U274" s="154"/>
      <c r="V274" s="154"/>
      <c r="W274" s="154"/>
      <c r="X274" s="154"/>
      <c r="Y274" s="154"/>
      <c r="Z274" s="154"/>
      <c r="AA274" s="155"/>
      <c r="AC274" s="75" t="str">
        <f t="shared" ref="AC274:AC300" si="28">IFERROR(VLOOKUP(AG274,Time_reverse,2,FALSE),"no standard time zone")</f>
        <v>I</v>
      </c>
      <c r="AD274" s="75" t="str">
        <f t="shared" ref="AD274:AD300" si="29">IF(AH274="n/a","n/a",IFERROR(VLOOKUP(AH274,Time_reverse,2,FALSE),"no standard time zone"))</f>
        <v>n/a</v>
      </c>
      <c r="AE274" s="75">
        <f t="shared" si="24"/>
        <v>9</v>
      </c>
      <c r="AF274" s="75" t="str">
        <f t="shared" si="25"/>
        <v>n/a</v>
      </c>
      <c r="AG274" s="75">
        <f t="shared" si="26"/>
        <v>9</v>
      </c>
      <c r="AH274" s="75" t="str">
        <f t="shared" si="27"/>
        <v>n/a</v>
      </c>
    </row>
    <row r="275" spans="1:34" ht="30" customHeight="1" x14ac:dyDescent="0.2">
      <c r="A275" s="74" t="str">
        <f t="shared" ref="A275:A300" si="30">B275</f>
        <v>Togo</v>
      </c>
      <c r="B275" s="157" t="s">
        <v>340</v>
      </c>
      <c r="C275" s="158"/>
      <c r="D275" s="158"/>
      <c r="E275" s="158"/>
      <c r="F275" s="158"/>
      <c r="G275" s="158"/>
      <c r="H275" s="158"/>
      <c r="I275" s="158"/>
      <c r="J275" s="158"/>
      <c r="K275" s="158"/>
      <c r="L275" s="158"/>
      <c r="M275" s="159"/>
      <c r="N275" s="160" t="s">
        <v>67</v>
      </c>
      <c r="O275" s="161"/>
      <c r="P275" s="162"/>
      <c r="Q275" s="160" t="s">
        <v>47</v>
      </c>
      <c r="R275" s="161"/>
      <c r="S275" s="162"/>
      <c r="T275" s="157"/>
      <c r="U275" s="158"/>
      <c r="V275" s="158"/>
      <c r="W275" s="158"/>
      <c r="X275" s="158"/>
      <c r="Y275" s="158"/>
      <c r="Z275" s="158"/>
      <c r="AA275" s="159"/>
      <c r="AC275" s="75" t="str">
        <f t="shared" si="28"/>
        <v>Z</v>
      </c>
      <c r="AD275" s="75" t="str">
        <f t="shared" si="29"/>
        <v>n/a</v>
      </c>
      <c r="AE275" s="75">
        <f t="shared" ref="AE275:AE300" si="31">VALUE(MID(N275,2,2))+VALUE(MID(N275,5,2)/60)</f>
        <v>0</v>
      </c>
      <c r="AF275" s="75" t="str">
        <f t="shared" ref="AF275:AF300" si="32">IFERROR((MID(Q275,2,2))+VALUE(MID(Q275,5,2)/60)*IF(MID(Q275,1,1)="−",-1,1),"n/a")</f>
        <v>n/a</v>
      </c>
      <c r="AG275" s="75">
        <f t="shared" ref="AG275:AG300" si="33">IF(MID(N275,1,1)="−",AE275*IF(MID(N275,1,1)="−",-1,1),AE275)</f>
        <v>0</v>
      </c>
      <c r="AH275" s="75" t="str">
        <f t="shared" ref="AH275:AH300" si="34">IF(MID(Q275,1,1)="−",AF275*IF(MID(Q275,1,1)="−",-1,1),AF275)</f>
        <v>n/a</v>
      </c>
    </row>
    <row r="276" spans="1:34" ht="30" customHeight="1" x14ac:dyDescent="0.2">
      <c r="A276" s="74" t="str">
        <f t="shared" si="30"/>
        <v>Tokelau (New Zealand)</v>
      </c>
      <c r="B276" s="153" t="s">
        <v>341</v>
      </c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5"/>
      <c r="N276" s="156" t="s">
        <v>161</v>
      </c>
      <c r="O276" s="151"/>
      <c r="P276" s="152"/>
      <c r="Q276" s="156" t="s">
        <v>47</v>
      </c>
      <c r="R276" s="151"/>
      <c r="S276" s="152"/>
      <c r="T276" s="153"/>
      <c r="U276" s="154"/>
      <c r="V276" s="154"/>
      <c r="W276" s="154"/>
      <c r="X276" s="154"/>
      <c r="Y276" s="154"/>
      <c r="Z276" s="154"/>
      <c r="AA276" s="155"/>
      <c r="AC276" s="75" t="str">
        <f t="shared" si="28"/>
        <v>no standard time zone</v>
      </c>
      <c r="AD276" s="75" t="str">
        <f t="shared" si="29"/>
        <v>n/a</v>
      </c>
      <c r="AE276" s="75">
        <f t="shared" si="31"/>
        <v>13</v>
      </c>
      <c r="AF276" s="75" t="str">
        <f t="shared" si="32"/>
        <v>n/a</v>
      </c>
      <c r="AG276" s="75">
        <f t="shared" si="33"/>
        <v>13</v>
      </c>
      <c r="AH276" s="75" t="str">
        <f t="shared" si="34"/>
        <v>n/a</v>
      </c>
    </row>
    <row r="277" spans="1:34" ht="30" customHeight="1" x14ac:dyDescent="0.2">
      <c r="A277" s="74" t="str">
        <f t="shared" si="30"/>
        <v>Tonga</v>
      </c>
      <c r="B277" s="157" t="s">
        <v>342</v>
      </c>
      <c r="C277" s="158"/>
      <c r="D277" s="158"/>
      <c r="E277" s="158"/>
      <c r="F277" s="158"/>
      <c r="G277" s="158"/>
      <c r="H277" s="158"/>
      <c r="I277" s="158"/>
      <c r="J277" s="158"/>
      <c r="K277" s="158"/>
      <c r="L277" s="158"/>
      <c r="M277" s="159"/>
      <c r="N277" s="160" t="s">
        <v>161</v>
      </c>
      <c r="O277" s="161"/>
      <c r="P277" s="162"/>
      <c r="Q277" s="160" t="s">
        <v>219</v>
      </c>
      <c r="R277" s="161"/>
      <c r="S277" s="162"/>
      <c r="T277" s="157" t="s">
        <v>370</v>
      </c>
      <c r="U277" s="158"/>
      <c r="V277" s="158"/>
      <c r="W277" s="158"/>
      <c r="X277" s="158"/>
      <c r="Y277" s="158"/>
      <c r="Z277" s="158"/>
      <c r="AA277" s="159"/>
      <c r="AC277" s="75" t="str">
        <f t="shared" si="28"/>
        <v>no standard time zone</v>
      </c>
      <c r="AD277" s="75" t="str">
        <f t="shared" si="29"/>
        <v>no standard time zone</v>
      </c>
      <c r="AE277" s="75">
        <f t="shared" si="31"/>
        <v>13</v>
      </c>
      <c r="AF277" s="75">
        <f t="shared" si="32"/>
        <v>14</v>
      </c>
      <c r="AG277" s="75">
        <f t="shared" si="33"/>
        <v>13</v>
      </c>
      <c r="AH277" s="75">
        <f t="shared" si="34"/>
        <v>14</v>
      </c>
    </row>
    <row r="278" spans="1:34" ht="30" customHeight="1" x14ac:dyDescent="0.2">
      <c r="A278" s="74" t="str">
        <f t="shared" si="30"/>
        <v>Trinidad and Tobago</v>
      </c>
      <c r="B278" s="153" t="s">
        <v>343</v>
      </c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5"/>
      <c r="N278" s="156" t="s">
        <v>59</v>
      </c>
      <c r="O278" s="151"/>
      <c r="P278" s="152"/>
      <c r="Q278" s="156" t="s">
        <v>47</v>
      </c>
      <c r="R278" s="151"/>
      <c r="S278" s="152"/>
      <c r="T278" s="153"/>
      <c r="U278" s="154"/>
      <c r="V278" s="154"/>
      <c r="W278" s="154"/>
      <c r="X278" s="154"/>
      <c r="Y278" s="154"/>
      <c r="Z278" s="154"/>
      <c r="AA278" s="155"/>
      <c r="AC278" s="75" t="str">
        <f t="shared" si="28"/>
        <v>Q</v>
      </c>
      <c r="AD278" s="75" t="str">
        <f t="shared" si="29"/>
        <v>n/a</v>
      </c>
      <c r="AE278" s="75">
        <f t="shared" si="31"/>
        <v>4</v>
      </c>
      <c r="AF278" s="75" t="str">
        <f t="shared" si="32"/>
        <v>n/a</v>
      </c>
      <c r="AG278" s="75">
        <f t="shared" si="33"/>
        <v>-4</v>
      </c>
      <c r="AH278" s="75" t="str">
        <f t="shared" si="34"/>
        <v>n/a</v>
      </c>
    </row>
    <row r="279" spans="1:34" ht="30" customHeight="1" x14ac:dyDescent="0.2">
      <c r="A279" s="74" t="str">
        <f t="shared" si="30"/>
        <v>Tristan da Cunha (UK)</v>
      </c>
      <c r="B279" s="157" t="s">
        <v>344</v>
      </c>
      <c r="C279" s="158"/>
      <c r="D279" s="158"/>
      <c r="E279" s="158"/>
      <c r="F279" s="158"/>
      <c r="G279" s="158"/>
      <c r="H279" s="158"/>
      <c r="I279" s="158"/>
      <c r="J279" s="158"/>
      <c r="K279" s="158"/>
      <c r="L279" s="158"/>
      <c r="M279" s="159"/>
      <c r="N279" s="160" t="s">
        <v>67</v>
      </c>
      <c r="O279" s="161"/>
      <c r="P279" s="162"/>
      <c r="Q279" s="160" t="s">
        <v>47</v>
      </c>
      <c r="R279" s="161"/>
      <c r="S279" s="162"/>
      <c r="T279" s="157"/>
      <c r="U279" s="158"/>
      <c r="V279" s="158"/>
      <c r="W279" s="158"/>
      <c r="X279" s="158"/>
      <c r="Y279" s="158"/>
      <c r="Z279" s="158"/>
      <c r="AA279" s="159"/>
      <c r="AC279" s="75" t="str">
        <f t="shared" si="28"/>
        <v>Z</v>
      </c>
      <c r="AD279" s="75" t="str">
        <f t="shared" si="29"/>
        <v>n/a</v>
      </c>
      <c r="AE279" s="75">
        <f t="shared" si="31"/>
        <v>0</v>
      </c>
      <c r="AF279" s="75" t="str">
        <f t="shared" si="32"/>
        <v>n/a</v>
      </c>
      <c r="AG279" s="75">
        <f t="shared" si="33"/>
        <v>0</v>
      </c>
      <c r="AH279" s="75" t="str">
        <f t="shared" si="34"/>
        <v>n/a</v>
      </c>
    </row>
    <row r="280" spans="1:34" ht="30" customHeight="1" x14ac:dyDescent="0.2">
      <c r="A280" s="74" t="str">
        <f t="shared" si="30"/>
        <v>Tunisia</v>
      </c>
      <c r="B280" s="153" t="s">
        <v>345</v>
      </c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5"/>
      <c r="N280" s="156" t="s">
        <v>52</v>
      </c>
      <c r="O280" s="151"/>
      <c r="P280" s="152"/>
      <c r="Q280" s="156" t="s">
        <v>47</v>
      </c>
      <c r="R280" s="151"/>
      <c r="S280" s="152"/>
      <c r="T280" s="153"/>
      <c r="U280" s="154"/>
      <c r="V280" s="154"/>
      <c r="W280" s="154"/>
      <c r="X280" s="154"/>
      <c r="Y280" s="154"/>
      <c r="Z280" s="154"/>
      <c r="AA280" s="155"/>
      <c r="AC280" s="75" t="str">
        <f t="shared" si="28"/>
        <v>A</v>
      </c>
      <c r="AD280" s="75" t="str">
        <f t="shared" si="29"/>
        <v>n/a</v>
      </c>
      <c r="AE280" s="75">
        <f t="shared" si="31"/>
        <v>1</v>
      </c>
      <c r="AF280" s="75" t="str">
        <f t="shared" si="32"/>
        <v>n/a</v>
      </c>
      <c r="AG280" s="75">
        <f t="shared" si="33"/>
        <v>1</v>
      </c>
      <c r="AH280" s="75" t="str">
        <f t="shared" si="34"/>
        <v>n/a</v>
      </c>
    </row>
    <row r="281" spans="1:34" ht="30" customHeight="1" x14ac:dyDescent="0.2">
      <c r="A281" s="74" t="str">
        <f t="shared" si="30"/>
        <v>Turkey</v>
      </c>
      <c r="B281" s="157" t="s">
        <v>346</v>
      </c>
      <c r="C281" s="158"/>
      <c r="D281" s="158"/>
      <c r="E281" s="158"/>
      <c r="F281" s="158"/>
      <c r="G281" s="158"/>
      <c r="H281" s="158"/>
      <c r="I281" s="158"/>
      <c r="J281" s="158"/>
      <c r="K281" s="158"/>
      <c r="L281" s="158"/>
      <c r="M281" s="159"/>
      <c r="N281" s="160" t="s">
        <v>50</v>
      </c>
      <c r="O281" s="161"/>
      <c r="P281" s="162"/>
      <c r="Q281" s="160" t="s">
        <v>47</v>
      </c>
      <c r="R281" s="161"/>
      <c r="S281" s="162"/>
      <c r="T281" s="157"/>
      <c r="U281" s="158"/>
      <c r="V281" s="158"/>
      <c r="W281" s="158"/>
      <c r="X281" s="158"/>
      <c r="Y281" s="158"/>
      <c r="Z281" s="158"/>
      <c r="AA281" s="159"/>
      <c r="AC281" s="75" t="str">
        <f t="shared" si="28"/>
        <v>C</v>
      </c>
      <c r="AD281" s="75" t="str">
        <f t="shared" si="29"/>
        <v>n/a</v>
      </c>
      <c r="AE281" s="75">
        <f t="shared" si="31"/>
        <v>3</v>
      </c>
      <c r="AF281" s="75" t="str">
        <f t="shared" si="32"/>
        <v>n/a</v>
      </c>
      <c r="AG281" s="75">
        <f t="shared" si="33"/>
        <v>3</v>
      </c>
      <c r="AH281" s="75" t="str">
        <f t="shared" si="34"/>
        <v>n/a</v>
      </c>
    </row>
    <row r="282" spans="1:34" ht="30" customHeight="1" x14ac:dyDescent="0.2">
      <c r="A282" s="74" t="str">
        <f t="shared" si="30"/>
        <v>Turkmenistan</v>
      </c>
      <c r="B282" s="153" t="s">
        <v>347</v>
      </c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5"/>
      <c r="N282" s="156" t="s">
        <v>212</v>
      </c>
      <c r="O282" s="151"/>
      <c r="P282" s="152"/>
      <c r="Q282" s="156" t="s">
        <v>47</v>
      </c>
      <c r="R282" s="151"/>
      <c r="S282" s="152"/>
      <c r="T282" s="153"/>
      <c r="U282" s="154"/>
      <c r="V282" s="154"/>
      <c r="W282" s="154"/>
      <c r="X282" s="154"/>
      <c r="Y282" s="154"/>
      <c r="Z282" s="154"/>
      <c r="AA282" s="155"/>
      <c r="AC282" s="75" t="str">
        <f t="shared" si="28"/>
        <v>E</v>
      </c>
      <c r="AD282" s="75" t="str">
        <f t="shared" si="29"/>
        <v>n/a</v>
      </c>
      <c r="AE282" s="75">
        <f t="shared" si="31"/>
        <v>5</v>
      </c>
      <c r="AF282" s="75" t="str">
        <f t="shared" si="32"/>
        <v>n/a</v>
      </c>
      <c r="AG282" s="75">
        <f t="shared" si="33"/>
        <v>5</v>
      </c>
      <c r="AH282" s="75" t="str">
        <f t="shared" si="34"/>
        <v>n/a</v>
      </c>
    </row>
    <row r="283" spans="1:34" ht="30" customHeight="1" x14ac:dyDescent="0.2">
      <c r="A283" s="74" t="str">
        <f t="shared" si="30"/>
        <v>Turks and Caicos Islands (UK)</v>
      </c>
      <c r="B283" s="157" t="s">
        <v>348</v>
      </c>
      <c r="C283" s="158"/>
      <c r="D283" s="158"/>
      <c r="E283" s="158"/>
      <c r="F283" s="158"/>
      <c r="G283" s="158"/>
      <c r="H283" s="158"/>
      <c r="I283" s="158"/>
      <c r="J283" s="158"/>
      <c r="K283" s="158"/>
      <c r="L283" s="158"/>
      <c r="M283" s="159"/>
      <c r="N283" s="160" t="s">
        <v>59</v>
      </c>
      <c r="O283" s="161"/>
      <c r="P283" s="162"/>
      <c r="Q283" s="160" t="s">
        <v>47</v>
      </c>
      <c r="R283" s="161"/>
      <c r="S283" s="162"/>
      <c r="T283" s="157"/>
      <c r="U283" s="158"/>
      <c r="V283" s="158"/>
      <c r="W283" s="158"/>
      <c r="X283" s="158"/>
      <c r="Y283" s="158"/>
      <c r="Z283" s="158"/>
      <c r="AA283" s="159"/>
      <c r="AC283" s="75" t="str">
        <f t="shared" si="28"/>
        <v>Q</v>
      </c>
      <c r="AD283" s="75" t="str">
        <f t="shared" si="29"/>
        <v>n/a</v>
      </c>
      <c r="AE283" s="75">
        <f t="shared" si="31"/>
        <v>4</v>
      </c>
      <c r="AF283" s="75" t="str">
        <f t="shared" si="32"/>
        <v>n/a</v>
      </c>
      <c r="AG283" s="75">
        <f t="shared" si="33"/>
        <v>-4</v>
      </c>
      <c r="AH283" s="75" t="str">
        <f t="shared" si="34"/>
        <v>n/a</v>
      </c>
    </row>
    <row r="284" spans="1:34" ht="30" customHeight="1" x14ac:dyDescent="0.2">
      <c r="A284" s="74" t="str">
        <f t="shared" si="30"/>
        <v>Tuvalu</v>
      </c>
      <c r="B284" s="153" t="s">
        <v>349</v>
      </c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5"/>
      <c r="N284" s="156" t="s">
        <v>160</v>
      </c>
      <c r="O284" s="151"/>
      <c r="P284" s="152"/>
      <c r="Q284" s="156" t="s">
        <v>47</v>
      </c>
      <c r="R284" s="151"/>
      <c r="S284" s="152"/>
      <c r="T284" s="153"/>
      <c r="U284" s="154"/>
      <c r="V284" s="154"/>
      <c r="W284" s="154"/>
      <c r="X284" s="154"/>
      <c r="Y284" s="154"/>
      <c r="Z284" s="154"/>
      <c r="AA284" s="155"/>
      <c r="AC284" s="75" t="str">
        <f t="shared" si="28"/>
        <v>M</v>
      </c>
      <c r="AD284" s="75" t="str">
        <f t="shared" si="29"/>
        <v>n/a</v>
      </c>
      <c r="AE284" s="75">
        <f t="shared" si="31"/>
        <v>12</v>
      </c>
      <c r="AF284" s="75" t="str">
        <f t="shared" si="32"/>
        <v>n/a</v>
      </c>
      <c r="AG284" s="75">
        <f t="shared" si="33"/>
        <v>12</v>
      </c>
      <c r="AH284" s="75" t="str">
        <f t="shared" si="34"/>
        <v>n/a</v>
      </c>
    </row>
    <row r="285" spans="1:34" ht="30" customHeight="1" x14ac:dyDescent="0.2">
      <c r="A285" s="74" t="str">
        <f t="shared" si="30"/>
        <v>Uganda</v>
      </c>
      <c r="B285" s="157" t="s">
        <v>350</v>
      </c>
      <c r="C285" s="158"/>
      <c r="D285" s="158"/>
      <c r="E285" s="158"/>
      <c r="F285" s="158"/>
      <c r="G285" s="158"/>
      <c r="H285" s="158"/>
      <c r="I285" s="158"/>
      <c r="J285" s="158"/>
      <c r="K285" s="158"/>
      <c r="L285" s="158"/>
      <c r="M285" s="159"/>
      <c r="N285" s="160" t="s">
        <v>50</v>
      </c>
      <c r="O285" s="161"/>
      <c r="P285" s="162"/>
      <c r="Q285" s="160" t="s">
        <v>47</v>
      </c>
      <c r="R285" s="161"/>
      <c r="S285" s="162"/>
      <c r="T285" s="157"/>
      <c r="U285" s="158"/>
      <c r="V285" s="158"/>
      <c r="W285" s="158"/>
      <c r="X285" s="158"/>
      <c r="Y285" s="158"/>
      <c r="Z285" s="158"/>
      <c r="AA285" s="159"/>
      <c r="AC285" s="75" t="str">
        <f t="shared" si="28"/>
        <v>C</v>
      </c>
      <c r="AD285" s="75" t="str">
        <f t="shared" si="29"/>
        <v>n/a</v>
      </c>
      <c r="AE285" s="75">
        <f t="shared" si="31"/>
        <v>3</v>
      </c>
      <c r="AF285" s="75" t="str">
        <f t="shared" si="32"/>
        <v>n/a</v>
      </c>
      <c r="AG285" s="75">
        <f t="shared" si="33"/>
        <v>3</v>
      </c>
      <c r="AH285" s="75" t="str">
        <f t="shared" si="34"/>
        <v>n/a</v>
      </c>
    </row>
    <row r="286" spans="1:34" ht="30" customHeight="1" x14ac:dyDescent="0.2">
      <c r="A286" s="74" t="str">
        <f t="shared" si="30"/>
        <v>Ukraine</v>
      </c>
      <c r="B286" s="153" t="s">
        <v>351</v>
      </c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5"/>
      <c r="N286" s="156" t="s">
        <v>49</v>
      </c>
      <c r="O286" s="151"/>
      <c r="P286" s="152"/>
      <c r="Q286" s="156" t="s">
        <v>50</v>
      </c>
      <c r="R286" s="151"/>
      <c r="S286" s="152"/>
      <c r="T286" s="153" t="s">
        <v>369</v>
      </c>
      <c r="U286" s="154"/>
      <c r="V286" s="154"/>
      <c r="W286" s="154"/>
      <c r="X286" s="154"/>
      <c r="Y286" s="154"/>
      <c r="Z286" s="154"/>
      <c r="AA286" s="155"/>
      <c r="AC286" s="75" t="str">
        <f t="shared" si="28"/>
        <v>B</v>
      </c>
      <c r="AD286" s="75" t="str">
        <f t="shared" si="29"/>
        <v>C</v>
      </c>
      <c r="AE286" s="75">
        <f t="shared" si="31"/>
        <v>2</v>
      </c>
      <c r="AF286" s="75">
        <f t="shared" si="32"/>
        <v>3</v>
      </c>
      <c r="AG286" s="75">
        <f t="shared" si="33"/>
        <v>2</v>
      </c>
      <c r="AH286" s="75">
        <f t="shared" si="34"/>
        <v>3</v>
      </c>
    </row>
    <row r="287" spans="1:34" ht="30" customHeight="1" x14ac:dyDescent="0.2">
      <c r="A287" s="74" t="str">
        <f t="shared" si="30"/>
        <v>United Arab Emirates</v>
      </c>
      <c r="B287" s="157" t="s">
        <v>352</v>
      </c>
      <c r="C287" s="158"/>
      <c r="D287" s="158"/>
      <c r="E287" s="158"/>
      <c r="F287" s="158"/>
      <c r="G287" s="158"/>
      <c r="H287" s="158"/>
      <c r="I287" s="158"/>
      <c r="J287" s="158"/>
      <c r="K287" s="158"/>
      <c r="L287" s="158"/>
      <c r="M287" s="159"/>
      <c r="N287" s="160" t="s">
        <v>64</v>
      </c>
      <c r="O287" s="161"/>
      <c r="P287" s="162"/>
      <c r="Q287" s="160" t="s">
        <v>47</v>
      </c>
      <c r="R287" s="161"/>
      <c r="S287" s="162"/>
      <c r="T287" s="157"/>
      <c r="U287" s="158"/>
      <c r="V287" s="158"/>
      <c r="W287" s="158"/>
      <c r="X287" s="158"/>
      <c r="Y287" s="158"/>
      <c r="Z287" s="158"/>
      <c r="AA287" s="159"/>
      <c r="AC287" s="75" t="str">
        <f t="shared" si="28"/>
        <v>D</v>
      </c>
      <c r="AD287" s="75" t="str">
        <f t="shared" si="29"/>
        <v>n/a</v>
      </c>
      <c r="AE287" s="75">
        <f t="shared" si="31"/>
        <v>4</v>
      </c>
      <c r="AF287" s="75" t="str">
        <f t="shared" si="32"/>
        <v>n/a</v>
      </c>
      <c r="AG287" s="75">
        <f t="shared" si="33"/>
        <v>4</v>
      </c>
      <c r="AH287" s="75" t="str">
        <f t="shared" si="34"/>
        <v>n/a</v>
      </c>
    </row>
    <row r="288" spans="1:34" ht="30" customHeight="1" x14ac:dyDescent="0.2">
      <c r="A288" s="74" t="str">
        <f t="shared" si="30"/>
        <v>United Kingdom</v>
      </c>
      <c r="B288" s="153" t="s">
        <v>353</v>
      </c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5"/>
      <c r="N288" s="156" t="s">
        <v>67</v>
      </c>
      <c r="O288" s="151"/>
      <c r="P288" s="152"/>
      <c r="Q288" s="156" t="s">
        <v>52</v>
      </c>
      <c r="R288" s="151"/>
      <c r="S288" s="152"/>
      <c r="T288" s="153" t="s">
        <v>368</v>
      </c>
      <c r="U288" s="154"/>
      <c r="V288" s="154"/>
      <c r="W288" s="154"/>
      <c r="X288" s="154"/>
      <c r="Y288" s="154"/>
      <c r="Z288" s="154"/>
      <c r="AA288" s="155"/>
      <c r="AC288" s="75" t="str">
        <f t="shared" si="28"/>
        <v>Z</v>
      </c>
      <c r="AD288" s="75" t="str">
        <f t="shared" si="29"/>
        <v>A</v>
      </c>
      <c r="AE288" s="75">
        <f t="shared" si="31"/>
        <v>0</v>
      </c>
      <c r="AF288" s="75">
        <f t="shared" si="32"/>
        <v>1</v>
      </c>
      <c r="AG288" s="75">
        <f t="shared" si="33"/>
        <v>0</v>
      </c>
      <c r="AH288" s="75">
        <f t="shared" si="34"/>
        <v>1</v>
      </c>
    </row>
    <row r="289" spans="1:34" ht="30" customHeight="1" x14ac:dyDescent="0.2">
      <c r="A289" s="74" t="str">
        <f t="shared" si="30"/>
        <v>Uruguay</v>
      </c>
      <c r="B289" s="157" t="s">
        <v>354</v>
      </c>
      <c r="C289" s="158"/>
      <c r="D289" s="158"/>
      <c r="E289" s="158"/>
      <c r="F289" s="158"/>
      <c r="G289" s="158"/>
      <c r="H289" s="158"/>
      <c r="I289" s="158"/>
      <c r="J289" s="158"/>
      <c r="K289" s="158"/>
      <c r="L289" s="158"/>
      <c r="M289" s="159"/>
      <c r="N289" s="160" t="s">
        <v>62</v>
      </c>
      <c r="O289" s="161"/>
      <c r="P289" s="162"/>
      <c r="Q289" s="160" t="s">
        <v>47</v>
      </c>
      <c r="R289" s="161"/>
      <c r="S289" s="162"/>
      <c r="T289" s="157"/>
      <c r="U289" s="158"/>
      <c r="V289" s="158"/>
      <c r="W289" s="158"/>
      <c r="X289" s="158"/>
      <c r="Y289" s="158"/>
      <c r="Z289" s="158"/>
      <c r="AA289" s="159"/>
      <c r="AC289" s="75" t="str">
        <f t="shared" si="28"/>
        <v>P</v>
      </c>
      <c r="AD289" s="75" t="str">
        <f t="shared" si="29"/>
        <v>n/a</v>
      </c>
      <c r="AE289" s="75">
        <f t="shared" si="31"/>
        <v>3</v>
      </c>
      <c r="AF289" s="75" t="str">
        <f t="shared" si="32"/>
        <v>n/a</v>
      </c>
      <c r="AG289" s="75">
        <f t="shared" si="33"/>
        <v>-3</v>
      </c>
      <c r="AH289" s="75" t="str">
        <f t="shared" si="34"/>
        <v>n/a</v>
      </c>
    </row>
    <row r="290" spans="1:34" ht="30" customHeight="1" x14ac:dyDescent="0.2">
      <c r="A290" s="74" t="str">
        <f t="shared" si="30"/>
        <v>US Virgin Islands (USA)</v>
      </c>
      <c r="B290" s="153" t="s">
        <v>355</v>
      </c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5"/>
      <c r="N290" s="156" t="s">
        <v>59</v>
      </c>
      <c r="O290" s="151"/>
      <c r="P290" s="152"/>
      <c r="Q290" s="156" t="s">
        <v>47</v>
      </c>
      <c r="R290" s="151"/>
      <c r="S290" s="152"/>
      <c r="T290" s="153"/>
      <c r="U290" s="154"/>
      <c r="V290" s="154"/>
      <c r="W290" s="154"/>
      <c r="X290" s="154"/>
      <c r="Y290" s="154"/>
      <c r="Z290" s="154"/>
      <c r="AA290" s="155"/>
      <c r="AC290" s="75" t="str">
        <f t="shared" si="28"/>
        <v>Q</v>
      </c>
      <c r="AD290" s="75" t="str">
        <f t="shared" si="29"/>
        <v>n/a</v>
      </c>
      <c r="AE290" s="75">
        <f t="shared" si="31"/>
        <v>4</v>
      </c>
      <c r="AF290" s="75" t="str">
        <f t="shared" si="32"/>
        <v>n/a</v>
      </c>
      <c r="AG290" s="75">
        <f t="shared" si="33"/>
        <v>-4</v>
      </c>
      <c r="AH290" s="75" t="str">
        <f t="shared" si="34"/>
        <v>n/a</v>
      </c>
    </row>
    <row r="291" spans="1:34" ht="30" customHeight="1" x14ac:dyDescent="0.2">
      <c r="A291" s="74" t="str">
        <f t="shared" si="30"/>
        <v>Uzbekistan</v>
      </c>
      <c r="B291" s="157" t="s">
        <v>356</v>
      </c>
      <c r="C291" s="158"/>
      <c r="D291" s="158"/>
      <c r="E291" s="158"/>
      <c r="F291" s="158"/>
      <c r="G291" s="158"/>
      <c r="H291" s="158"/>
      <c r="I291" s="158"/>
      <c r="J291" s="158"/>
      <c r="K291" s="158"/>
      <c r="L291" s="158"/>
      <c r="M291" s="159"/>
      <c r="N291" s="160" t="s">
        <v>212</v>
      </c>
      <c r="O291" s="161"/>
      <c r="P291" s="162"/>
      <c r="Q291" s="160" t="s">
        <v>47</v>
      </c>
      <c r="R291" s="161"/>
      <c r="S291" s="162"/>
      <c r="T291" s="157"/>
      <c r="U291" s="158"/>
      <c r="V291" s="158"/>
      <c r="W291" s="158"/>
      <c r="X291" s="158"/>
      <c r="Y291" s="158"/>
      <c r="Z291" s="158"/>
      <c r="AA291" s="159"/>
      <c r="AC291" s="75" t="str">
        <f t="shared" si="28"/>
        <v>E</v>
      </c>
      <c r="AD291" s="75" t="str">
        <f t="shared" si="29"/>
        <v>n/a</v>
      </c>
      <c r="AE291" s="75">
        <f t="shared" si="31"/>
        <v>5</v>
      </c>
      <c r="AF291" s="75" t="str">
        <f t="shared" si="32"/>
        <v>n/a</v>
      </c>
      <c r="AG291" s="75">
        <f t="shared" si="33"/>
        <v>5</v>
      </c>
      <c r="AH291" s="75" t="str">
        <f t="shared" si="34"/>
        <v>n/a</v>
      </c>
    </row>
    <row r="292" spans="1:34" ht="30" customHeight="1" x14ac:dyDescent="0.2">
      <c r="A292" s="74" t="str">
        <f t="shared" si="30"/>
        <v>Vanuatu</v>
      </c>
      <c r="B292" s="153" t="s">
        <v>357</v>
      </c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5"/>
      <c r="N292" s="156" t="s">
        <v>76</v>
      </c>
      <c r="O292" s="151"/>
      <c r="P292" s="152"/>
      <c r="Q292" s="156" t="s">
        <v>47</v>
      </c>
      <c r="R292" s="151"/>
      <c r="S292" s="152"/>
      <c r="T292" s="153"/>
      <c r="U292" s="154"/>
      <c r="V292" s="154"/>
      <c r="W292" s="154"/>
      <c r="X292" s="154"/>
      <c r="Y292" s="154"/>
      <c r="Z292" s="154"/>
      <c r="AA292" s="155"/>
      <c r="AC292" s="75" t="str">
        <f t="shared" si="28"/>
        <v>L</v>
      </c>
      <c r="AD292" s="75" t="str">
        <f t="shared" si="29"/>
        <v>n/a</v>
      </c>
      <c r="AE292" s="75">
        <f t="shared" si="31"/>
        <v>11</v>
      </c>
      <c r="AF292" s="75" t="str">
        <f t="shared" si="32"/>
        <v>n/a</v>
      </c>
      <c r="AG292" s="75">
        <f t="shared" si="33"/>
        <v>11</v>
      </c>
      <c r="AH292" s="75" t="str">
        <f t="shared" si="34"/>
        <v>n/a</v>
      </c>
    </row>
    <row r="293" spans="1:34" ht="30" customHeight="1" x14ac:dyDescent="0.2">
      <c r="A293" s="74" t="str">
        <f t="shared" si="30"/>
        <v>Vatican City (Holy See)</v>
      </c>
      <c r="B293" s="157" t="s">
        <v>358</v>
      </c>
      <c r="C293" s="158"/>
      <c r="D293" s="158"/>
      <c r="E293" s="158"/>
      <c r="F293" s="158"/>
      <c r="G293" s="158"/>
      <c r="H293" s="158"/>
      <c r="I293" s="158"/>
      <c r="J293" s="158"/>
      <c r="K293" s="158"/>
      <c r="L293" s="158"/>
      <c r="M293" s="159"/>
      <c r="N293" s="160" t="s">
        <v>52</v>
      </c>
      <c r="O293" s="161"/>
      <c r="P293" s="162"/>
      <c r="Q293" s="160" t="s">
        <v>49</v>
      </c>
      <c r="R293" s="161"/>
      <c r="S293" s="162"/>
      <c r="T293" s="157" t="s">
        <v>367</v>
      </c>
      <c r="U293" s="158"/>
      <c r="V293" s="158"/>
      <c r="W293" s="158"/>
      <c r="X293" s="158"/>
      <c r="Y293" s="158"/>
      <c r="Z293" s="158"/>
      <c r="AA293" s="159"/>
      <c r="AC293" s="75" t="str">
        <f t="shared" si="28"/>
        <v>A</v>
      </c>
      <c r="AD293" s="75" t="str">
        <f t="shared" si="29"/>
        <v>B</v>
      </c>
      <c r="AE293" s="75">
        <f t="shared" si="31"/>
        <v>1</v>
      </c>
      <c r="AF293" s="75">
        <f t="shared" si="32"/>
        <v>2</v>
      </c>
      <c r="AG293" s="75">
        <f t="shared" si="33"/>
        <v>1</v>
      </c>
      <c r="AH293" s="75">
        <f t="shared" si="34"/>
        <v>2</v>
      </c>
    </row>
    <row r="294" spans="1:34" ht="30" customHeight="1" x14ac:dyDescent="0.2">
      <c r="A294" s="74" t="str">
        <f t="shared" si="30"/>
        <v>Venezuela</v>
      </c>
      <c r="B294" s="153" t="s">
        <v>359</v>
      </c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5"/>
      <c r="N294" s="156" t="s">
        <v>59</v>
      </c>
      <c r="O294" s="151"/>
      <c r="P294" s="152"/>
      <c r="Q294" s="156" t="s">
        <v>47</v>
      </c>
      <c r="R294" s="151"/>
      <c r="S294" s="152"/>
      <c r="T294" s="153"/>
      <c r="U294" s="154"/>
      <c r="V294" s="154"/>
      <c r="W294" s="154"/>
      <c r="X294" s="154"/>
      <c r="Y294" s="154"/>
      <c r="Z294" s="154"/>
      <c r="AA294" s="155"/>
      <c r="AC294" s="75" t="str">
        <f t="shared" si="28"/>
        <v>Q</v>
      </c>
      <c r="AD294" s="75" t="str">
        <f t="shared" si="29"/>
        <v>n/a</v>
      </c>
      <c r="AE294" s="75">
        <f t="shared" si="31"/>
        <v>4</v>
      </c>
      <c r="AF294" s="75" t="str">
        <f t="shared" si="32"/>
        <v>n/a</v>
      </c>
      <c r="AG294" s="75">
        <f t="shared" si="33"/>
        <v>-4</v>
      </c>
      <c r="AH294" s="75" t="str">
        <f t="shared" si="34"/>
        <v>n/a</v>
      </c>
    </row>
    <row r="295" spans="1:34" ht="30" customHeight="1" x14ac:dyDescent="0.2">
      <c r="A295" s="74" t="str">
        <f t="shared" si="30"/>
        <v>Vietnam</v>
      </c>
      <c r="B295" s="157" t="s">
        <v>360</v>
      </c>
      <c r="C295" s="158"/>
      <c r="D295" s="158"/>
      <c r="E295" s="158"/>
      <c r="F295" s="158"/>
      <c r="G295" s="158"/>
      <c r="H295" s="158"/>
      <c r="I295" s="158"/>
      <c r="J295" s="158"/>
      <c r="K295" s="158"/>
      <c r="L295" s="158"/>
      <c r="M295" s="159"/>
      <c r="N295" s="160" t="s">
        <v>115</v>
      </c>
      <c r="O295" s="161"/>
      <c r="P295" s="162"/>
      <c r="Q295" s="160" t="s">
        <v>47</v>
      </c>
      <c r="R295" s="161"/>
      <c r="S295" s="162"/>
      <c r="T295" s="157"/>
      <c r="U295" s="158"/>
      <c r="V295" s="158"/>
      <c r="W295" s="158"/>
      <c r="X295" s="158"/>
      <c r="Y295" s="158"/>
      <c r="Z295" s="158"/>
      <c r="AA295" s="159"/>
      <c r="AC295" s="75" t="str">
        <f t="shared" si="28"/>
        <v>G</v>
      </c>
      <c r="AD295" s="75" t="str">
        <f t="shared" si="29"/>
        <v>n/a</v>
      </c>
      <c r="AE295" s="75">
        <f t="shared" si="31"/>
        <v>7</v>
      </c>
      <c r="AF295" s="75" t="str">
        <f t="shared" si="32"/>
        <v>n/a</v>
      </c>
      <c r="AG295" s="75">
        <f t="shared" si="33"/>
        <v>7</v>
      </c>
      <c r="AH295" s="75" t="str">
        <f t="shared" si="34"/>
        <v>n/a</v>
      </c>
    </row>
    <row r="296" spans="1:34" ht="30" customHeight="1" x14ac:dyDescent="0.2">
      <c r="A296" s="74" t="str">
        <f t="shared" si="30"/>
        <v>Wake Island (USA)</v>
      </c>
      <c r="B296" s="153" t="s">
        <v>361</v>
      </c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5"/>
      <c r="N296" s="156" t="s">
        <v>160</v>
      </c>
      <c r="O296" s="151"/>
      <c r="P296" s="152"/>
      <c r="Q296" s="156" t="s">
        <v>47</v>
      </c>
      <c r="R296" s="151"/>
      <c r="S296" s="152"/>
      <c r="T296" s="153"/>
      <c r="U296" s="154"/>
      <c r="V296" s="154"/>
      <c r="W296" s="154"/>
      <c r="X296" s="154"/>
      <c r="Y296" s="154"/>
      <c r="Z296" s="154"/>
      <c r="AA296" s="155"/>
      <c r="AC296" s="75" t="str">
        <f t="shared" si="28"/>
        <v>M</v>
      </c>
      <c r="AD296" s="75" t="str">
        <f t="shared" si="29"/>
        <v>n/a</v>
      </c>
      <c r="AE296" s="75">
        <f t="shared" si="31"/>
        <v>12</v>
      </c>
      <c r="AF296" s="75" t="str">
        <f t="shared" si="32"/>
        <v>n/a</v>
      </c>
      <c r="AG296" s="75">
        <f t="shared" si="33"/>
        <v>12</v>
      </c>
      <c r="AH296" s="75" t="str">
        <f t="shared" si="34"/>
        <v>n/a</v>
      </c>
    </row>
    <row r="297" spans="1:34" ht="30" customHeight="1" x14ac:dyDescent="0.2">
      <c r="A297" s="74" t="str">
        <f t="shared" si="30"/>
        <v>Wallis and Futuna (France)</v>
      </c>
      <c r="B297" s="157" t="s">
        <v>362</v>
      </c>
      <c r="C297" s="158"/>
      <c r="D297" s="158"/>
      <c r="E297" s="158"/>
      <c r="F297" s="158"/>
      <c r="G297" s="158"/>
      <c r="H297" s="158"/>
      <c r="I297" s="158"/>
      <c r="J297" s="158"/>
      <c r="K297" s="158"/>
      <c r="L297" s="158"/>
      <c r="M297" s="159"/>
      <c r="N297" s="160" t="s">
        <v>160</v>
      </c>
      <c r="O297" s="161"/>
      <c r="P297" s="162"/>
      <c r="Q297" s="160" t="s">
        <v>47</v>
      </c>
      <c r="R297" s="161"/>
      <c r="S297" s="162"/>
      <c r="T297" s="157"/>
      <c r="U297" s="158"/>
      <c r="V297" s="158"/>
      <c r="W297" s="158"/>
      <c r="X297" s="158"/>
      <c r="Y297" s="158"/>
      <c r="Z297" s="158"/>
      <c r="AA297" s="159"/>
      <c r="AC297" s="75" t="str">
        <f t="shared" si="28"/>
        <v>M</v>
      </c>
      <c r="AD297" s="75" t="str">
        <f t="shared" si="29"/>
        <v>n/a</v>
      </c>
      <c r="AE297" s="75">
        <f t="shared" si="31"/>
        <v>12</v>
      </c>
      <c r="AF297" s="75" t="str">
        <f t="shared" si="32"/>
        <v>n/a</v>
      </c>
      <c r="AG297" s="75">
        <f t="shared" si="33"/>
        <v>12</v>
      </c>
      <c r="AH297" s="75" t="str">
        <f t="shared" si="34"/>
        <v>n/a</v>
      </c>
    </row>
    <row r="298" spans="1:34" ht="30" customHeight="1" x14ac:dyDescent="0.2">
      <c r="A298" s="74" t="str">
        <f t="shared" si="30"/>
        <v>Yemen</v>
      </c>
      <c r="B298" s="153" t="s">
        <v>363</v>
      </c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5"/>
      <c r="N298" s="156" t="s">
        <v>50</v>
      </c>
      <c r="O298" s="151"/>
      <c r="P298" s="152"/>
      <c r="Q298" s="156" t="s">
        <v>47</v>
      </c>
      <c r="R298" s="151"/>
      <c r="S298" s="152"/>
      <c r="T298" s="153"/>
      <c r="U298" s="154"/>
      <c r="V298" s="154"/>
      <c r="W298" s="154"/>
      <c r="X298" s="154"/>
      <c r="Y298" s="154"/>
      <c r="Z298" s="154"/>
      <c r="AA298" s="155"/>
      <c r="AC298" s="75" t="str">
        <f t="shared" si="28"/>
        <v>C</v>
      </c>
      <c r="AD298" s="75" t="str">
        <f t="shared" si="29"/>
        <v>n/a</v>
      </c>
      <c r="AE298" s="75">
        <f t="shared" si="31"/>
        <v>3</v>
      </c>
      <c r="AF298" s="75" t="str">
        <f t="shared" si="32"/>
        <v>n/a</v>
      </c>
      <c r="AG298" s="75">
        <f t="shared" si="33"/>
        <v>3</v>
      </c>
      <c r="AH298" s="75" t="str">
        <f t="shared" si="34"/>
        <v>n/a</v>
      </c>
    </row>
    <row r="299" spans="1:34" ht="30" customHeight="1" x14ac:dyDescent="0.2">
      <c r="A299" s="74" t="str">
        <f t="shared" si="30"/>
        <v>Zambia</v>
      </c>
      <c r="B299" s="157" t="s">
        <v>364</v>
      </c>
      <c r="C299" s="158"/>
      <c r="D299" s="158"/>
      <c r="E299" s="158"/>
      <c r="F299" s="158"/>
      <c r="G299" s="158"/>
      <c r="H299" s="158"/>
      <c r="I299" s="158"/>
      <c r="J299" s="158"/>
      <c r="K299" s="158"/>
      <c r="L299" s="158"/>
      <c r="M299" s="159"/>
      <c r="N299" s="160" t="s">
        <v>49</v>
      </c>
      <c r="O299" s="161"/>
      <c r="P299" s="162"/>
      <c r="Q299" s="160" t="s">
        <v>47</v>
      </c>
      <c r="R299" s="161"/>
      <c r="S299" s="162"/>
      <c r="T299" s="157"/>
      <c r="U299" s="158"/>
      <c r="V299" s="158"/>
      <c r="W299" s="158"/>
      <c r="X299" s="158"/>
      <c r="Y299" s="158"/>
      <c r="Z299" s="158"/>
      <c r="AA299" s="159"/>
      <c r="AC299" s="75" t="str">
        <f t="shared" si="28"/>
        <v>B</v>
      </c>
      <c r="AD299" s="75" t="str">
        <f t="shared" si="29"/>
        <v>n/a</v>
      </c>
      <c r="AE299" s="75">
        <f t="shared" si="31"/>
        <v>2</v>
      </c>
      <c r="AF299" s="75" t="str">
        <f t="shared" si="32"/>
        <v>n/a</v>
      </c>
      <c r="AG299" s="75">
        <f t="shared" si="33"/>
        <v>2</v>
      </c>
      <c r="AH299" s="75" t="str">
        <f t="shared" si="34"/>
        <v>n/a</v>
      </c>
    </row>
    <row r="300" spans="1:34" ht="30" customHeight="1" x14ac:dyDescent="0.2">
      <c r="A300" s="74" t="str">
        <f t="shared" si="30"/>
        <v>Zimbabwe</v>
      </c>
      <c r="B300" s="153" t="s">
        <v>365</v>
      </c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5"/>
      <c r="N300" s="156" t="s">
        <v>49</v>
      </c>
      <c r="O300" s="151"/>
      <c r="P300" s="152"/>
      <c r="Q300" s="156" t="s">
        <v>47</v>
      </c>
      <c r="R300" s="151"/>
      <c r="S300" s="152"/>
      <c r="T300" s="153"/>
      <c r="U300" s="154"/>
      <c r="V300" s="154"/>
      <c r="W300" s="154"/>
      <c r="X300" s="154"/>
      <c r="Y300" s="154"/>
      <c r="Z300" s="154"/>
      <c r="AA300" s="155"/>
      <c r="AC300" s="75" t="str">
        <f t="shared" si="28"/>
        <v>B</v>
      </c>
      <c r="AD300" s="75" t="str">
        <f t="shared" si="29"/>
        <v>n/a</v>
      </c>
      <c r="AE300" s="75">
        <f t="shared" si="31"/>
        <v>2</v>
      </c>
      <c r="AF300" s="75" t="str">
        <f t="shared" si="32"/>
        <v>n/a</v>
      </c>
      <c r="AG300" s="75">
        <f t="shared" si="33"/>
        <v>2</v>
      </c>
      <c r="AH300" s="75" t="str">
        <f t="shared" si="34"/>
        <v>n/a</v>
      </c>
    </row>
  </sheetData>
  <sheetProtection algorithmName="SHA-512" hashValue="Y0Y3Q1BPpMtbfQ8jIYYHWN9eupcaM1fFfEf4JuM5X3chi0WaPKluZKD3RTtr/8SBoGFLvAu3RtIAmXZ/Nvw4bA==" saltValue="5T3VLSermQSxZyHIDKQxHA==" spinCount="100000" sheet="1" objects="1" scenarios="1" selectLockedCells="1"/>
  <mergeCells count="1139">
    <mergeCell ref="B299:M299"/>
    <mergeCell ref="N299:P299"/>
    <mergeCell ref="Q299:S299"/>
    <mergeCell ref="T299:AA299"/>
    <mergeCell ref="B300:M300"/>
    <mergeCell ref="N300:P300"/>
    <mergeCell ref="Q300:S300"/>
    <mergeCell ref="T300:AA300"/>
    <mergeCell ref="B298:M298"/>
    <mergeCell ref="N298:P298"/>
    <mergeCell ref="Q298:S298"/>
    <mergeCell ref="T298:AA298"/>
    <mergeCell ref="B297:M297"/>
    <mergeCell ref="N297:P297"/>
    <mergeCell ref="Q297:S297"/>
    <mergeCell ref="T297:AA297"/>
    <mergeCell ref="B296:M296"/>
    <mergeCell ref="N296:P296"/>
    <mergeCell ref="Q296:S296"/>
    <mergeCell ref="T296:AA296"/>
    <mergeCell ref="B294:M294"/>
    <mergeCell ref="N294:P294"/>
    <mergeCell ref="Q294:S294"/>
    <mergeCell ref="T294:AA294"/>
    <mergeCell ref="B295:M295"/>
    <mergeCell ref="N295:P295"/>
    <mergeCell ref="Q295:S295"/>
    <mergeCell ref="T295:AA295"/>
    <mergeCell ref="B292:M292"/>
    <mergeCell ref="N292:P292"/>
    <mergeCell ref="Q292:S292"/>
    <mergeCell ref="T292:AA292"/>
    <mergeCell ref="B293:M293"/>
    <mergeCell ref="N293:P293"/>
    <mergeCell ref="Q293:S293"/>
    <mergeCell ref="T293:AA293"/>
    <mergeCell ref="B291:M291"/>
    <mergeCell ref="N291:P291"/>
    <mergeCell ref="Q291:S291"/>
    <mergeCell ref="T291:AA291"/>
    <mergeCell ref="B289:M289"/>
    <mergeCell ref="N289:P289"/>
    <mergeCell ref="Q289:S289"/>
    <mergeCell ref="T289:AA289"/>
    <mergeCell ref="B290:M290"/>
    <mergeCell ref="N290:P290"/>
    <mergeCell ref="Q290:S290"/>
    <mergeCell ref="T290:AA290"/>
    <mergeCell ref="B288:M288"/>
    <mergeCell ref="N288:P288"/>
    <mergeCell ref="Q288:S288"/>
    <mergeCell ref="T288:AA288"/>
    <mergeCell ref="B286:M286"/>
    <mergeCell ref="N286:P286"/>
    <mergeCell ref="Q286:S286"/>
    <mergeCell ref="T286:AA286"/>
    <mergeCell ref="B287:M287"/>
    <mergeCell ref="N287:P287"/>
    <mergeCell ref="Q287:S287"/>
    <mergeCell ref="T287:AA287"/>
    <mergeCell ref="B285:M285"/>
    <mergeCell ref="N285:P285"/>
    <mergeCell ref="Q285:S285"/>
    <mergeCell ref="T285:AA285"/>
    <mergeCell ref="B283:M283"/>
    <mergeCell ref="N283:P283"/>
    <mergeCell ref="Q283:S283"/>
    <mergeCell ref="T283:AA283"/>
    <mergeCell ref="B284:M284"/>
    <mergeCell ref="N284:P284"/>
    <mergeCell ref="Q284:S284"/>
    <mergeCell ref="T284:AA284"/>
    <mergeCell ref="B281:M281"/>
    <mergeCell ref="N281:P281"/>
    <mergeCell ref="Q281:S281"/>
    <mergeCell ref="T281:AA281"/>
    <mergeCell ref="B282:M282"/>
    <mergeCell ref="N282:P282"/>
    <mergeCell ref="Q282:S282"/>
    <mergeCell ref="T282:AA282"/>
    <mergeCell ref="B279:M279"/>
    <mergeCell ref="N279:P279"/>
    <mergeCell ref="Q279:S279"/>
    <mergeCell ref="T279:AA279"/>
    <mergeCell ref="B280:M280"/>
    <mergeCell ref="N280:P280"/>
    <mergeCell ref="Q280:S280"/>
    <mergeCell ref="T280:AA280"/>
    <mergeCell ref="B277:M277"/>
    <mergeCell ref="N277:P277"/>
    <mergeCell ref="Q277:S277"/>
    <mergeCell ref="T277:AA277"/>
    <mergeCell ref="B278:M278"/>
    <mergeCell ref="N278:P278"/>
    <mergeCell ref="Q278:S278"/>
    <mergeCell ref="T278:AA278"/>
    <mergeCell ref="B275:M275"/>
    <mergeCell ref="N275:P275"/>
    <mergeCell ref="Q275:S275"/>
    <mergeCell ref="T275:AA275"/>
    <mergeCell ref="B276:M276"/>
    <mergeCell ref="N276:P276"/>
    <mergeCell ref="Q276:S276"/>
    <mergeCell ref="T276:AA276"/>
    <mergeCell ref="B273:M273"/>
    <mergeCell ref="N273:P273"/>
    <mergeCell ref="Q273:S273"/>
    <mergeCell ref="T273:AA273"/>
    <mergeCell ref="B274:M274"/>
    <mergeCell ref="N274:P274"/>
    <mergeCell ref="Q274:S274"/>
    <mergeCell ref="T274:AA274"/>
    <mergeCell ref="B271:M271"/>
    <mergeCell ref="N271:P271"/>
    <mergeCell ref="Q271:S271"/>
    <mergeCell ref="T271:AA271"/>
    <mergeCell ref="B272:M272"/>
    <mergeCell ref="N272:P272"/>
    <mergeCell ref="Q272:S272"/>
    <mergeCell ref="T272:AA272"/>
    <mergeCell ref="B270:M270"/>
    <mergeCell ref="N270:P270"/>
    <mergeCell ref="Q270:S270"/>
    <mergeCell ref="T270:AA270"/>
    <mergeCell ref="B268:M268"/>
    <mergeCell ref="N268:P268"/>
    <mergeCell ref="Q268:S268"/>
    <mergeCell ref="T268:AA268"/>
    <mergeCell ref="B269:M269"/>
    <mergeCell ref="N269:P269"/>
    <mergeCell ref="Q269:S269"/>
    <mergeCell ref="T269:AA269"/>
    <mergeCell ref="B266:M266"/>
    <mergeCell ref="N266:P266"/>
    <mergeCell ref="Q266:S266"/>
    <mergeCell ref="T266:AA266"/>
    <mergeCell ref="B267:M267"/>
    <mergeCell ref="N267:P267"/>
    <mergeCell ref="Q267:S267"/>
    <mergeCell ref="T267:AA267"/>
    <mergeCell ref="B264:M264"/>
    <mergeCell ref="N264:P264"/>
    <mergeCell ref="Q264:S264"/>
    <mergeCell ref="T264:AA264"/>
    <mergeCell ref="B265:M265"/>
    <mergeCell ref="N265:P265"/>
    <mergeCell ref="Q265:S265"/>
    <mergeCell ref="T265:AA265"/>
    <mergeCell ref="B262:M262"/>
    <mergeCell ref="N262:P262"/>
    <mergeCell ref="Q262:S262"/>
    <mergeCell ref="T262:AA262"/>
    <mergeCell ref="B263:M263"/>
    <mergeCell ref="N263:P263"/>
    <mergeCell ref="Q263:S263"/>
    <mergeCell ref="T263:AA263"/>
    <mergeCell ref="B260:M260"/>
    <mergeCell ref="N260:P260"/>
    <mergeCell ref="Q260:S260"/>
    <mergeCell ref="T260:AA260"/>
    <mergeCell ref="B261:M261"/>
    <mergeCell ref="N261:P261"/>
    <mergeCell ref="Q261:S261"/>
    <mergeCell ref="T261:AA261"/>
    <mergeCell ref="B258:M258"/>
    <mergeCell ref="N258:P258"/>
    <mergeCell ref="Q258:S258"/>
    <mergeCell ref="T258:AA258"/>
    <mergeCell ref="B259:M259"/>
    <mergeCell ref="N259:P259"/>
    <mergeCell ref="Q259:S259"/>
    <mergeCell ref="T259:AA259"/>
    <mergeCell ref="B256:M256"/>
    <mergeCell ref="N256:P256"/>
    <mergeCell ref="Q256:S256"/>
    <mergeCell ref="T256:AA256"/>
    <mergeCell ref="B257:M257"/>
    <mergeCell ref="N257:P257"/>
    <mergeCell ref="Q257:S257"/>
    <mergeCell ref="T257:AA257"/>
    <mergeCell ref="B254:M254"/>
    <mergeCell ref="N254:P254"/>
    <mergeCell ref="Q254:S254"/>
    <mergeCell ref="T254:AA254"/>
    <mergeCell ref="B255:M255"/>
    <mergeCell ref="N255:P255"/>
    <mergeCell ref="Q255:S255"/>
    <mergeCell ref="T255:AA255"/>
    <mergeCell ref="B252:M252"/>
    <mergeCell ref="N252:P252"/>
    <mergeCell ref="Q252:S252"/>
    <mergeCell ref="T252:AA252"/>
    <mergeCell ref="B253:M253"/>
    <mergeCell ref="N253:P253"/>
    <mergeCell ref="Q253:S253"/>
    <mergeCell ref="T253:AA253"/>
    <mergeCell ref="B250:M250"/>
    <mergeCell ref="N250:P250"/>
    <mergeCell ref="Q250:S250"/>
    <mergeCell ref="T250:AA250"/>
    <mergeCell ref="B251:M251"/>
    <mergeCell ref="N251:P251"/>
    <mergeCell ref="Q251:S251"/>
    <mergeCell ref="T251:AA251"/>
    <mergeCell ref="B248:M248"/>
    <mergeCell ref="N248:P248"/>
    <mergeCell ref="Q248:S248"/>
    <mergeCell ref="T248:AA248"/>
    <mergeCell ref="B249:M249"/>
    <mergeCell ref="N249:P249"/>
    <mergeCell ref="Q249:S249"/>
    <mergeCell ref="T249:AA249"/>
    <mergeCell ref="B246:M246"/>
    <mergeCell ref="N246:P246"/>
    <mergeCell ref="Q246:S246"/>
    <mergeCell ref="T246:AA246"/>
    <mergeCell ref="B247:M247"/>
    <mergeCell ref="N247:P247"/>
    <mergeCell ref="Q247:S247"/>
    <mergeCell ref="T247:AA247"/>
    <mergeCell ref="B244:M244"/>
    <mergeCell ref="N244:P244"/>
    <mergeCell ref="Q244:S244"/>
    <mergeCell ref="T244:AA244"/>
    <mergeCell ref="B245:M245"/>
    <mergeCell ref="N245:P245"/>
    <mergeCell ref="Q245:S245"/>
    <mergeCell ref="T245:AA245"/>
    <mergeCell ref="B242:M242"/>
    <mergeCell ref="N242:P242"/>
    <mergeCell ref="Q242:S242"/>
    <mergeCell ref="T242:AA242"/>
    <mergeCell ref="B243:M243"/>
    <mergeCell ref="N243:P243"/>
    <mergeCell ref="Q243:S243"/>
    <mergeCell ref="T243:AA243"/>
    <mergeCell ref="B240:M240"/>
    <mergeCell ref="N240:P240"/>
    <mergeCell ref="Q240:S240"/>
    <mergeCell ref="T240:AA240"/>
    <mergeCell ref="B241:M241"/>
    <mergeCell ref="N241:P241"/>
    <mergeCell ref="Q241:S241"/>
    <mergeCell ref="T241:AA241"/>
    <mergeCell ref="B238:M238"/>
    <mergeCell ref="N238:P238"/>
    <mergeCell ref="Q238:S238"/>
    <mergeCell ref="T238:AA238"/>
    <mergeCell ref="B239:M239"/>
    <mergeCell ref="N239:P239"/>
    <mergeCell ref="Q239:S239"/>
    <mergeCell ref="T239:AA239"/>
    <mergeCell ref="N236:P236"/>
    <mergeCell ref="Q236:S236"/>
    <mergeCell ref="T236:AA236"/>
    <mergeCell ref="B237:M237"/>
    <mergeCell ref="N237:P237"/>
    <mergeCell ref="Q237:S237"/>
    <mergeCell ref="T237:AA237"/>
    <mergeCell ref="N234:P234"/>
    <mergeCell ref="Q234:S234"/>
    <mergeCell ref="T234:AA234"/>
    <mergeCell ref="B235:M235"/>
    <mergeCell ref="N235:P235"/>
    <mergeCell ref="Q235:S235"/>
    <mergeCell ref="T235:AA235"/>
    <mergeCell ref="B234:M234"/>
    <mergeCell ref="B236:M236"/>
    <mergeCell ref="B233:M233"/>
    <mergeCell ref="N233:P233"/>
    <mergeCell ref="Q233:S233"/>
    <mergeCell ref="T233:AA233"/>
    <mergeCell ref="B232:M232"/>
    <mergeCell ref="N232:P232"/>
    <mergeCell ref="Q232:S232"/>
    <mergeCell ref="T232:AA232"/>
    <mergeCell ref="B230:M230"/>
    <mergeCell ref="N230:P230"/>
    <mergeCell ref="Q230:S230"/>
    <mergeCell ref="T230:AA230"/>
    <mergeCell ref="B231:M231"/>
    <mergeCell ref="N231:P231"/>
    <mergeCell ref="Q231:S231"/>
    <mergeCell ref="T231:AA231"/>
    <mergeCell ref="B229:M229"/>
    <mergeCell ref="N229:P229"/>
    <mergeCell ref="Q229:S229"/>
    <mergeCell ref="T229:AA229"/>
    <mergeCell ref="B228:M228"/>
    <mergeCell ref="N228:P228"/>
    <mergeCell ref="Q228:S228"/>
    <mergeCell ref="T228:AA228"/>
    <mergeCell ref="B226:M226"/>
    <mergeCell ref="N226:P226"/>
    <mergeCell ref="Q226:S226"/>
    <mergeCell ref="T226:AA226"/>
    <mergeCell ref="B227:M227"/>
    <mergeCell ref="N227:P227"/>
    <mergeCell ref="Q227:S227"/>
    <mergeCell ref="T227:AA227"/>
    <mergeCell ref="B224:M224"/>
    <mergeCell ref="N224:P224"/>
    <mergeCell ref="Q224:S224"/>
    <mergeCell ref="T224:AA224"/>
    <mergeCell ref="B225:M225"/>
    <mergeCell ref="N225:P225"/>
    <mergeCell ref="Q225:S225"/>
    <mergeCell ref="T225:AA225"/>
    <mergeCell ref="B222:M222"/>
    <mergeCell ref="N222:P222"/>
    <mergeCell ref="Q222:S222"/>
    <mergeCell ref="T222:AA222"/>
    <mergeCell ref="B223:M223"/>
    <mergeCell ref="N223:P223"/>
    <mergeCell ref="Q223:S223"/>
    <mergeCell ref="T223:AA223"/>
    <mergeCell ref="B220:M220"/>
    <mergeCell ref="N220:P220"/>
    <mergeCell ref="Q220:S220"/>
    <mergeCell ref="T220:AA220"/>
    <mergeCell ref="B221:M221"/>
    <mergeCell ref="N221:P221"/>
    <mergeCell ref="Q221:S221"/>
    <mergeCell ref="T221:AA221"/>
    <mergeCell ref="B218:M218"/>
    <mergeCell ref="N218:P218"/>
    <mergeCell ref="Q218:S218"/>
    <mergeCell ref="T218:AA218"/>
    <mergeCell ref="B219:M219"/>
    <mergeCell ref="N219:P219"/>
    <mergeCell ref="Q219:S219"/>
    <mergeCell ref="T219:AA219"/>
    <mergeCell ref="B216:M216"/>
    <mergeCell ref="N216:P216"/>
    <mergeCell ref="Q216:S216"/>
    <mergeCell ref="T216:AA216"/>
    <mergeCell ref="B217:M217"/>
    <mergeCell ref="N217:P217"/>
    <mergeCell ref="Q217:S217"/>
    <mergeCell ref="T217:AA217"/>
    <mergeCell ref="B215:M215"/>
    <mergeCell ref="N215:P215"/>
    <mergeCell ref="Q215:S215"/>
    <mergeCell ref="T215:AA215"/>
    <mergeCell ref="B214:M214"/>
    <mergeCell ref="N214:P214"/>
    <mergeCell ref="Q214:S214"/>
    <mergeCell ref="T214:AA214"/>
    <mergeCell ref="B212:M212"/>
    <mergeCell ref="N212:P212"/>
    <mergeCell ref="Q212:S212"/>
    <mergeCell ref="T212:AA212"/>
    <mergeCell ref="B213:M213"/>
    <mergeCell ref="N213:P213"/>
    <mergeCell ref="Q213:S213"/>
    <mergeCell ref="T213:AA213"/>
    <mergeCell ref="B210:M210"/>
    <mergeCell ref="N210:P210"/>
    <mergeCell ref="Q210:S210"/>
    <mergeCell ref="T210:AA210"/>
    <mergeCell ref="B211:M211"/>
    <mergeCell ref="N211:P211"/>
    <mergeCell ref="Q211:S211"/>
    <mergeCell ref="T211:AA211"/>
    <mergeCell ref="B208:M208"/>
    <mergeCell ref="N208:P208"/>
    <mergeCell ref="Q208:S208"/>
    <mergeCell ref="T208:AA208"/>
    <mergeCell ref="B209:M209"/>
    <mergeCell ref="N209:P209"/>
    <mergeCell ref="Q209:S209"/>
    <mergeCell ref="T209:AA209"/>
    <mergeCell ref="B206:M206"/>
    <mergeCell ref="N206:P206"/>
    <mergeCell ref="Q206:S206"/>
    <mergeCell ref="T206:AA206"/>
    <mergeCell ref="B207:M207"/>
    <mergeCell ref="N207:P207"/>
    <mergeCell ref="Q207:S207"/>
    <mergeCell ref="T207:AA207"/>
    <mergeCell ref="B204:M204"/>
    <mergeCell ref="N204:P204"/>
    <mergeCell ref="Q204:S204"/>
    <mergeCell ref="T204:AA204"/>
    <mergeCell ref="B205:M205"/>
    <mergeCell ref="N205:P205"/>
    <mergeCell ref="Q205:S205"/>
    <mergeCell ref="T205:AA205"/>
    <mergeCell ref="B202:M202"/>
    <mergeCell ref="N202:P202"/>
    <mergeCell ref="Q202:S202"/>
    <mergeCell ref="T202:AA202"/>
    <mergeCell ref="B203:M203"/>
    <mergeCell ref="N203:P203"/>
    <mergeCell ref="Q203:S203"/>
    <mergeCell ref="T203:AA203"/>
    <mergeCell ref="B200:M200"/>
    <mergeCell ref="N200:P200"/>
    <mergeCell ref="Q200:S200"/>
    <mergeCell ref="T200:AA200"/>
    <mergeCell ref="B201:M201"/>
    <mergeCell ref="N201:P201"/>
    <mergeCell ref="Q201:S201"/>
    <mergeCell ref="T201:AA201"/>
    <mergeCell ref="B199:M199"/>
    <mergeCell ref="N199:P199"/>
    <mergeCell ref="Q199:S199"/>
    <mergeCell ref="T199:AA199"/>
    <mergeCell ref="B197:M197"/>
    <mergeCell ref="N197:P197"/>
    <mergeCell ref="Q197:S197"/>
    <mergeCell ref="T197:AA197"/>
    <mergeCell ref="B198:M198"/>
    <mergeCell ref="N198:P198"/>
    <mergeCell ref="Q198:S198"/>
    <mergeCell ref="T198:AA198"/>
    <mergeCell ref="B195:M195"/>
    <mergeCell ref="N195:P195"/>
    <mergeCell ref="Q195:S195"/>
    <mergeCell ref="T195:AA195"/>
    <mergeCell ref="B196:M196"/>
    <mergeCell ref="N196:P196"/>
    <mergeCell ref="Q196:S196"/>
    <mergeCell ref="T196:AA196"/>
    <mergeCell ref="B193:M193"/>
    <mergeCell ref="N193:P193"/>
    <mergeCell ref="Q193:S193"/>
    <mergeCell ref="T193:AA193"/>
    <mergeCell ref="B194:M194"/>
    <mergeCell ref="N194:P194"/>
    <mergeCell ref="Q194:S194"/>
    <mergeCell ref="T194:AA194"/>
    <mergeCell ref="B191:M191"/>
    <mergeCell ref="N191:P191"/>
    <mergeCell ref="Q191:S191"/>
    <mergeCell ref="T191:AA191"/>
    <mergeCell ref="B192:M192"/>
    <mergeCell ref="N192:P192"/>
    <mergeCell ref="Q192:S192"/>
    <mergeCell ref="T192:AA192"/>
    <mergeCell ref="B189:M189"/>
    <mergeCell ref="N189:P189"/>
    <mergeCell ref="Q189:S189"/>
    <mergeCell ref="T189:AA189"/>
    <mergeCell ref="B190:M190"/>
    <mergeCell ref="N190:P190"/>
    <mergeCell ref="Q190:S190"/>
    <mergeCell ref="T190:AA190"/>
    <mergeCell ref="B187:M187"/>
    <mergeCell ref="N187:P187"/>
    <mergeCell ref="Q187:S187"/>
    <mergeCell ref="T187:AA187"/>
    <mergeCell ref="B188:M188"/>
    <mergeCell ref="N188:P188"/>
    <mergeCell ref="Q188:S188"/>
    <mergeCell ref="T188:AA188"/>
    <mergeCell ref="B185:M185"/>
    <mergeCell ref="N185:P185"/>
    <mergeCell ref="Q185:S185"/>
    <mergeCell ref="T185:AA185"/>
    <mergeCell ref="B186:M186"/>
    <mergeCell ref="N186:P186"/>
    <mergeCell ref="Q186:S186"/>
    <mergeCell ref="T186:AA186"/>
    <mergeCell ref="B183:M183"/>
    <mergeCell ref="N183:P183"/>
    <mergeCell ref="Q183:S183"/>
    <mergeCell ref="T183:AA183"/>
    <mergeCell ref="B184:M184"/>
    <mergeCell ref="N184:P184"/>
    <mergeCell ref="Q184:S184"/>
    <mergeCell ref="T184:AA184"/>
    <mergeCell ref="B181:M181"/>
    <mergeCell ref="N181:P181"/>
    <mergeCell ref="Q181:S181"/>
    <mergeCell ref="T181:AA181"/>
    <mergeCell ref="B182:M182"/>
    <mergeCell ref="N182:P182"/>
    <mergeCell ref="Q182:S182"/>
    <mergeCell ref="T182:AA182"/>
    <mergeCell ref="B179:M179"/>
    <mergeCell ref="N179:P179"/>
    <mergeCell ref="Q179:S179"/>
    <mergeCell ref="T179:AA179"/>
    <mergeCell ref="B180:M180"/>
    <mergeCell ref="N180:P180"/>
    <mergeCell ref="Q180:S180"/>
    <mergeCell ref="T180:AA180"/>
    <mergeCell ref="N177:P177"/>
    <mergeCell ref="Q177:S177"/>
    <mergeCell ref="T177:AA177"/>
    <mergeCell ref="B178:M178"/>
    <mergeCell ref="N178:P178"/>
    <mergeCell ref="Q178:S178"/>
    <mergeCell ref="T178:AA178"/>
    <mergeCell ref="B177:M177"/>
    <mergeCell ref="N175:P175"/>
    <mergeCell ref="Q175:S175"/>
    <mergeCell ref="T175:AA175"/>
    <mergeCell ref="B176:M176"/>
    <mergeCell ref="N176:P176"/>
    <mergeCell ref="Q176:S176"/>
    <mergeCell ref="T176:AA176"/>
    <mergeCell ref="N173:P173"/>
    <mergeCell ref="Q173:S173"/>
    <mergeCell ref="T173:AA173"/>
    <mergeCell ref="B174:M174"/>
    <mergeCell ref="N174:P174"/>
    <mergeCell ref="Q174:S174"/>
    <mergeCell ref="T174:AA174"/>
    <mergeCell ref="N171:P171"/>
    <mergeCell ref="Q171:S171"/>
    <mergeCell ref="T171:AA171"/>
    <mergeCell ref="B172:M172"/>
    <mergeCell ref="N172:P172"/>
    <mergeCell ref="Q172:S172"/>
    <mergeCell ref="T172:AA172"/>
    <mergeCell ref="B171:M171"/>
    <mergeCell ref="B173:M173"/>
    <mergeCell ref="B175:M175"/>
    <mergeCell ref="B170:M170"/>
    <mergeCell ref="N170:P170"/>
    <mergeCell ref="Q170:S170"/>
    <mergeCell ref="T170:AA170"/>
    <mergeCell ref="B168:M168"/>
    <mergeCell ref="N168:P168"/>
    <mergeCell ref="Q168:S168"/>
    <mergeCell ref="T168:AA168"/>
    <mergeCell ref="B169:M169"/>
    <mergeCell ref="N169:P169"/>
    <mergeCell ref="Q169:S169"/>
    <mergeCell ref="T169:AA169"/>
    <mergeCell ref="B166:M166"/>
    <mergeCell ref="N166:P166"/>
    <mergeCell ref="Q166:S166"/>
    <mergeCell ref="T166:AA166"/>
    <mergeCell ref="B167:M167"/>
    <mergeCell ref="N167:P167"/>
    <mergeCell ref="Q167:S167"/>
    <mergeCell ref="T167:AA167"/>
    <mergeCell ref="B164:M164"/>
    <mergeCell ref="N164:P164"/>
    <mergeCell ref="Q164:S164"/>
    <mergeCell ref="T164:AA164"/>
    <mergeCell ref="B165:M165"/>
    <mergeCell ref="N165:P165"/>
    <mergeCell ref="Q165:S165"/>
    <mergeCell ref="T165:AA165"/>
    <mergeCell ref="B162:M162"/>
    <mergeCell ref="N162:P162"/>
    <mergeCell ref="Q162:S162"/>
    <mergeCell ref="T162:AA162"/>
    <mergeCell ref="B163:M163"/>
    <mergeCell ref="N163:P163"/>
    <mergeCell ref="Q163:S163"/>
    <mergeCell ref="T163:AA163"/>
    <mergeCell ref="B161:M161"/>
    <mergeCell ref="N161:P161"/>
    <mergeCell ref="Q161:S161"/>
    <mergeCell ref="T161:AA161"/>
    <mergeCell ref="B159:M159"/>
    <mergeCell ref="N159:P159"/>
    <mergeCell ref="Q159:S159"/>
    <mergeCell ref="T159:AA159"/>
    <mergeCell ref="B160:M160"/>
    <mergeCell ref="N160:P160"/>
    <mergeCell ref="Q160:S160"/>
    <mergeCell ref="T160:AA160"/>
    <mergeCell ref="B157:M157"/>
    <mergeCell ref="N157:P157"/>
    <mergeCell ref="Q157:S157"/>
    <mergeCell ref="T157:AA157"/>
    <mergeCell ref="B158:M158"/>
    <mergeCell ref="N158:P158"/>
    <mergeCell ref="Q158:S158"/>
    <mergeCell ref="T158:AA158"/>
    <mergeCell ref="B155:M155"/>
    <mergeCell ref="N155:P155"/>
    <mergeCell ref="Q155:S155"/>
    <mergeCell ref="T155:AA155"/>
    <mergeCell ref="B156:M156"/>
    <mergeCell ref="N156:P156"/>
    <mergeCell ref="Q156:S156"/>
    <mergeCell ref="T156:AA156"/>
    <mergeCell ref="B153:M153"/>
    <mergeCell ref="N153:P153"/>
    <mergeCell ref="Q153:S153"/>
    <mergeCell ref="T153:AA153"/>
    <mergeCell ref="B154:M154"/>
    <mergeCell ref="N154:P154"/>
    <mergeCell ref="Q154:S154"/>
    <mergeCell ref="T154:AA154"/>
    <mergeCell ref="B152:M152"/>
    <mergeCell ref="N152:P152"/>
    <mergeCell ref="Q152:S152"/>
    <mergeCell ref="T152:AA152"/>
    <mergeCell ref="B150:M150"/>
    <mergeCell ref="N150:P150"/>
    <mergeCell ref="Q150:S150"/>
    <mergeCell ref="T150:AA150"/>
    <mergeCell ref="B151:M151"/>
    <mergeCell ref="N151:P151"/>
    <mergeCell ref="Q151:S151"/>
    <mergeCell ref="T151:AA151"/>
    <mergeCell ref="B148:M148"/>
    <mergeCell ref="N148:P148"/>
    <mergeCell ref="Q148:S148"/>
    <mergeCell ref="T148:AA148"/>
    <mergeCell ref="B149:M149"/>
    <mergeCell ref="N149:P149"/>
    <mergeCell ref="Q149:S149"/>
    <mergeCell ref="T149:AA149"/>
    <mergeCell ref="B147:M147"/>
    <mergeCell ref="N147:P147"/>
    <mergeCell ref="Q147:S147"/>
    <mergeCell ref="T147:AA147"/>
    <mergeCell ref="B145:M145"/>
    <mergeCell ref="N145:P145"/>
    <mergeCell ref="Q145:S145"/>
    <mergeCell ref="T145:AA145"/>
    <mergeCell ref="B146:M146"/>
    <mergeCell ref="N146:P146"/>
    <mergeCell ref="Q146:S146"/>
    <mergeCell ref="T146:AA146"/>
    <mergeCell ref="B143:M143"/>
    <mergeCell ref="N143:P143"/>
    <mergeCell ref="Q143:S143"/>
    <mergeCell ref="T143:AA143"/>
    <mergeCell ref="B144:M144"/>
    <mergeCell ref="N144:P144"/>
    <mergeCell ref="Q144:S144"/>
    <mergeCell ref="T144:AA144"/>
    <mergeCell ref="B141:M141"/>
    <mergeCell ref="N141:P141"/>
    <mergeCell ref="Q141:S141"/>
    <mergeCell ref="T141:AA141"/>
    <mergeCell ref="B142:M142"/>
    <mergeCell ref="N142:P142"/>
    <mergeCell ref="Q142:S142"/>
    <mergeCell ref="T142:AA142"/>
    <mergeCell ref="B139:M139"/>
    <mergeCell ref="N139:P139"/>
    <mergeCell ref="Q139:S139"/>
    <mergeCell ref="T139:AA139"/>
    <mergeCell ref="B140:M140"/>
    <mergeCell ref="N140:P140"/>
    <mergeCell ref="Q140:S140"/>
    <mergeCell ref="T140:AA140"/>
    <mergeCell ref="B137:M137"/>
    <mergeCell ref="N137:P137"/>
    <mergeCell ref="Q137:S137"/>
    <mergeCell ref="T137:AA137"/>
    <mergeCell ref="B138:M138"/>
    <mergeCell ref="N138:P138"/>
    <mergeCell ref="Q138:S138"/>
    <mergeCell ref="T138:AA138"/>
    <mergeCell ref="B136:M136"/>
    <mergeCell ref="N136:P136"/>
    <mergeCell ref="Q136:S136"/>
    <mergeCell ref="T136:AA136"/>
    <mergeCell ref="B134:M134"/>
    <mergeCell ref="N134:P134"/>
    <mergeCell ref="Q134:S134"/>
    <mergeCell ref="T134:AA134"/>
    <mergeCell ref="B135:M135"/>
    <mergeCell ref="N135:P135"/>
    <mergeCell ref="Q135:S135"/>
    <mergeCell ref="T135:AA135"/>
    <mergeCell ref="B133:M133"/>
    <mergeCell ref="N133:P133"/>
    <mergeCell ref="Q133:S133"/>
    <mergeCell ref="T133:AA133"/>
    <mergeCell ref="B131:M131"/>
    <mergeCell ref="N131:P131"/>
    <mergeCell ref="Q131:S131"/>
    <mergeCell ref="T131:AA131"/>
    <mergeCell ref="B132:M132"/>
    <mergeCell ref="N132:P132"/>
    <mergeCell ref="Q132:S132"/>
    <mergeCell ref="T132:AA132"/>
    <mergeCell ref="B129:M129"/>
    <mergeCell ref="N129:P129"/>
    <mergeCell ref="Q129:S129"/>
    <mergeCell ref="T129:AA129"/>
    <mergeCell ref="B130:M130"/>
    <mergeCell ref="N130:P130"/>
    <mergeCell ref="Q130:S130"/>
    <mergeCell ref="T130:AA130"/>
    <mergeCell ref="B127:M127"/>
    <mergeCell ref="N127:P127"/>
    <mergeCell ref="Q127:S127"/>
    <mergeCell ref="T127:AA127"/>
    <mergeCell ref="B128:M128"/>
    <mergeCell ref="N128:P128"/>
    <mergeCell ref="Q128:S128"/>
    <mergeCell ref="T128:AA128"/>
    <mergeCell ref="B125:M125"/>
    <mergeCell ref="N125:P125"/>
    <mergeCell ref="Q125:S125"/>
    <mergeCell ref="T125:AA125"/>
    <mergeCell ref="B126:M126"/>
    <mergeCell ref="N126:P126"/>
    <mergeCell ref="Q126:S126"/>
    <mergeCell ref="T126:AA126"/>
    <mergeCell ref="B123:M123"/>
    <mergeCell ref="N123:P123"/>
    <mergeCell ref="Q123:S123"/>
    <mergeCell ref="T123:AA123"/>
    <mergeCell ref="B124:M124"/>
    <mergeCell ref="N124:P124"/>
    <mergeCell ref="Q124:S124"/>
    <mergeCell ref="T124:AA124"/>
    <mergeCell ref="B121:M121"/>
    <mergeCell ref="N121:P121"/>
    <mergeCell ref="Q121:S121"/>
    <mergeCell ref="T121:AA121"/>
    <mergeCell ref="B122:M122"/>
    <mergeCell ref="N122:P122"/>
    <mergeCell ref="Q122:S122"/>
    <mergeCell ref="T122:AA122"/>
    <mergeCell ref="N119:P119"/>
    <mergeCell ref="Q119:S119"/>
    <mergeCell ref="T119:AA119"/>
    <mergeCell ref="B120:M120"/>
    <mergeCell ref="N120:P120"/>
    <mergeCell ref="Q120:S120"/>
    <mergeCell ref="T120:AA120"/>
    <mergeCell ref="N117:P117"/>
    <mergeCell ref="Q117:S117"/>
    <mergeCell ref="T117:AA117"/>
    <mergeCell ref="B118:M118"/>
    <mergeCell ref="N118:P118"/>
    <mergeCell ref="Q118:S118"/>
    <mergeCell ref="T118:AA118"/>
    <mergeCell ref="B117:M117"/>
    <mergeCell ref="B119:M119"/>
    <mergeCell ref="N115:P115"/>
    <mergeCell ref="Q115:S115"/>
    <mergeCell ref="T115:AA115"/>
    <mergeCell ref="B116:M116"/>
    <mergeCell ref="N116:P116"/>
    <mergeCell ref="Q116:S116"/>
    <mergeCell ref="T116:AA116"/>
    <mergeCell ref="N114:P114"/>
    <mergeCell ref="Q114:S114"/>
    <mergeCell ref="T114:AA114"/>
    <mergeCell ref="B114:M114"/>
    <mergeCell ref="B112:M112"/>
    <mergeCell ref="N112:P112"/>
    <mergeCell ref="Q112:S112"/>
    <mergeCell ref="T112:AA112"/>
    <mergeCell ref="B113:M113"/>
    <mergeCell ref="N113:P113"/>
    <mergeCell ref="Q113:S113"/>
    <mergeCell ref="T113:AA113"/>
    <mergeCell ref="B115:M115"/>
    <mergeCell ref="B110:M110"/>
    <mergeCell ref="N110:P110"/>
    <mergeCell ref="Q110:S110"/>
    <mergeCell ref="T110:AA110"/>
    <mergeCell ref="B111:M111"/>
    <mergeCell ref="N111:P111"/>
    <mergeCell ref="Q111:S111"/>
    <mergeCell ref="T111:AA111"/>
    <mergeCell ref="B108:M108"/>
    <mergeCell ref="N108:P108"/>
    <mergeCell ref="Q108:S108"/>
    <mergeCell ref="T108:AA108"/>
    <mergeCell ref="B109:M109"/>
    <mergeCell ref="N109:P109"/>
    <mergeCell ref="Q109:S109"/>
    <mergeCell ref="T109:AA109"/>
    <mergeCell ref="B106:M106"/>
    <mergeCell ref="N106:P106"/>
    <mergeCell ref="Q106:S106"/>
    <mergeCell ref="T106:AA106"/>
    <mergeCell ref="B107:M107"/>
    <mergeCell ref="N107:P107"/>
    <mergeCell ref="Q107:S107"/>
    <mergeCell ref="T107:AA107"/>
    <mergeCell ref="B105:M105"/>
    <mergeCell ref="N105:P105"/>
    <mergeCell ref="Q105:S105"/>
    <mergeCell ref="T105:AA105"/>
    <mergeCell ref="B103:M103"/>
    <mergeCell ref="N103:P103"/>
    <mergeCell ref="Q103:S103"/>
    <mergeCell ref="T103:AA103"/>
    <mergeCell ref="B104:M104"/>
    <mergeCell ref="N104:P104"/>
    <mergeCell ref="Q104:S104"/>
    <mergeCell ref="T104:AA104"/>
    <mergeCell ref="B101:M101"/>
    <mergeCell ref="N101:P101"/>
    <mergeCell ref="Q101:S101"/>
    <mergeCell ref="T101:AA101"/>
    <mergeCell ref="B102:M102"/>
    <mergeCell ref="N102:P102"/>
    <mergeCell ref="Q102:S102"/>
    <mergeCell ref="T102:AA102"/>
    <mergeCell ref="B99:M99"/>
    <mergeCell ref="N99:P99"/>
    <mergeCell ref="Q99:S99"/>
    <mergeCell ref="T99:AA99"/>
    <mergeCell ref="B100:M100"/>
    <mergeCell ref="N100:P100"/>
    <mergeCell ref="Q100:S100"/>
    <mergeCell ref="T100:AA100"/>
    <mergeCell ref="B97:M97"/>
    <mergeCell ref="N97:P97"/>
    <mergeCell ref="Q97:S97"/>
    <mergeCell ref="T97:AA97"/>
    <mergeCell ref="B98:M98"/>
    <mergeCell ref="N98:P98"/>
    <mergeCell ref="Q98:S98"/>
    <mergeCell ref="T98:AA98"/>
    <mergeCell ref="B96:M96"/>
    <mergeCell ref="N96:P96"/>
    <mergeCell ref="Q96:S96"/>
    <mergeCell ref="T96:AA96"/>
    <mergeCell ref="B94:M94"/>
    <mergeCell ref="N94:P94"/>
    <mergeCell ref="Q94:S94"/>
    <mergeCell ref="T94:AA94"/>
    <mergeCell ref="B95:M95"/>
    <mergeCell ref="N95:P95"/>
    <mergeCell ref="Q95:S95"/>
    <mergeCell ref="T95:AA95"/>
    <mergeCell ref="B93:M93"/>
    <mergeCell ref="N93:P93"/>
    <mergeCell ref="Q93:S93"/>
    <mergeCell ref="T93:AA93"/>
    <mergeCell ref="B91:M91"/>
    <mergeCell ref="N91:P91"/>
    <mergeCell ref="Q91:S91"/>
    <mergeCell ref="T91:AA91"/>
    <mergeCell ref="B92:M92"/>
    <mergeCell ref="N92:P92"/>
    <mergeCell ref="Q92:S92"/>
    <mergeCell ref="T92:AA92"/>
    <mergeCell ref="B89:M89"/>
    <mergeCell ref="N89:P89"/>
    <mergeCell ref="Q89:S89"/>
    <mergeCell ref="T89:AA89"/>
    <mergeCell ref="B90:M90"/>
    <mergeCell ref="N90:P90"/>
    <mergeCell ref="Q90:S90"/>
    <mergeCell ref="T90:AA90"/>
    <mergeCell ref="B87:M87"/>
    <mergeCell ref="N87:P87"/>
    <mergeCell ref="Q87:S87"/>
    <mergeCell ref="T87:AA87"/>
    <mergeCell ref="B88:M88"/>
    <mergeCell ref="N88:P88"/>
    <mergeCell ref="Q88:S88"/>
    <mergeCell ref="T88:AA88"/>
    <mergeCell ref="B85:M85"/>
    <mergeCell ref="N85:P85"/>
    <mergeCell ref="Q85:S85"/>
    <mergeCell ref="T85:AA85"/>
    <mergeCell ref="B86:M86"/>
    <mergeCell ref="N86:P86"/>
    <mergeCell ref="Q86:S86"/>
    <mergeCell ref="T86:AA86"/>
    <mergeCell ref="B83:M83"/>
    <mergeCell ref="N83:P83"/>
    <mergeCell ref="Q83:S83"/>
    <mergeCell ref="T83:AA83"/>
    <mergeCell ref="B84:M84"/>
    <mergeCell ref="N84:P84"/>
    <mergeCell ref="Q84:S84"/>
    <mergeCell ref="T84:AA84"/>
    <mergeCell ref="B81:M81"/>
    <mergeCell ref="N81:P81"/>
    <mergeCell ref="Q81:S81"/>
    <mergeCell ref="T81:AA81"/>
    <mergeCell ref="B82:M82"/>
    <mergeCell ref="N82:P82"/>
    <mergeCell ref="Q82:S82"/>
    <mergeCell ref="T82:AA82"/>
    <mergeCell ref="B79:M79"/>
    <mergeCell ref="N79:P79"/>
    <mergeCell ref="Q79:S79"/>
    <mergeCell ref="T79:AA79"/>
    <mergeCell ref="B80:M80"/>
    <mergeCell ref="N80:P80"/>
    <mergeCell ref="Q80:S80"/>
    <mergeCell ref="T80:AA80"/>
    <mergeCell ref="B77:M77"/>
    <mergeCell ref="N77:P77"/>
    <mergeCell ref="Q77:S77"/>
    <mergeCell ref="T77:AA77"/>
    <mergeCell ref="B78:M78"/>
    <mergeCell ref="N78:P78"/>
    <mergeCell ref="Q78:S78"/>
    <mergeCell ref="T78:AA78"/>
    <mergeCell ref="B75:M75"/>
    <mergeCell ref="N75:P75"/>
    <mergeCell ref="Q75:S75"/>
    <mergeCell ref="T75:AA75"/>
    <mergeCell ref="B76:M76"/>
    <mergeCell ref="N76:P76"/>
    <mergeCell ref="Q76:S76"/>
    <mergeCell ref="T76:AA76"/>
    <mergeCell ref="B73:M73"/>
    <mergeCell ref="N73:P73"/>
    <mergeCell ref="Q73:S73"/>
    <mergeCell ref="T73:AA73"/>
    <mergeCell ref="B74:M74"/>
    <mergeCell ref="N74:P74"/>
    <mergeCell ref="Q74:S74"/>
    <mergeCell ref="T74:AA74"/>
    <mergeCell ref="B71:M71"/>
    <mergeCell ref="N71:P71"/>
    <mergeCell ref="Q71:S71"/>
    <mergeCell ref="T71:AA71"/>
    <mergeCell ref="B72:M72"/>
    <mergeCell ref="N72:P72"/>
    <mergeCell ref="Q72:S72"/>
    <mergeCell ref="T72:AA72"/>
    <mergeCell ref="B69:M69"/>
    <mergeCell ref="N69:P69"/>
    <mergeCell ref="Q69:S69"/>
    <mergeCell ref="T69:AA69"/>
    <mergeCell ref="B70:M70"/>
    <mergeCell ref="N70:P70"/>
    <mergeCell ref="Q70:S70"/>
    <mergeCell ref="T70:AA70"/>
    <mergeCell ref="B68:M68"/>
    <mergeCell ref="N68:P68"/>
    <mergeCell ref="Q68:S68"/>
    <mergeCell ref="T68:AA68"/>
    <mergeCell ref="B66:M66"/>
    <mergeCell ref="N66:P66"/>
    <mergeCell ref="Q66:S66"/>
    <mergeCell ref="T66:AA66"/>
    <mergeCell ref="B67:M67"/>
    <mergeCell ref="N67:P67"/>
    <mergeCell ref="Q67:S67"/>
    <mergeCell ref="T67:AA67"/>
    <mergeCell ref="B65:M65"/>
    <mergeCell ref="N65:P65"/>
    <mergeCell ref="Q65:S65"/>
    <mergeCell ref="T65:AA65"/>
    <mergeCell ref="B63:M63"/>
    <mergeCell ref="N63:P63"/>
    <mergeCell ref="Q63:S63"/>
    <mergeCell ref="T63:AA63"/>
    <mergeCell ref="B64:M64"/>
    <mergeCell ref="N64:P64"/>
    <mergeCell ref="Q64:S64"/>
    <mergeCell ref="T64:AA64"/>
    <mergeCell ref="B61:M61"/>
    <mergeCell ref="N61:P61"/>
    <mergeCell ref="Q61:S61"/>
    <mergeCell ref="T61:AA61"/>
    <mergeCell ref="B62:M62"/>
    <mergeCell ref="N62:P62"/>
    <mergeCell ref="Q62:S62"/>
    <mergeCell ref="T62:AA62"/>
    <mergeCell ref="B59:M59"/>
    <mergeCell ref="N59:P59"/>
    <mergeCell ref="Q59:S59"/>
    <mergeCell ref="T59:AA59"/>
    <mergeCell ref="B60:M60"/>
    <mergeCell ref="N60:P60"/>
    <mergeCell ref="Q60:S60"/>
    <mergeCell ref="T60:AA60"/>
    <mergeCell ref="B57:M57"/>
    <mergeCell ref="N57:P57"/>
    <mergeCell ref="Q57:S57"/>
    <mergeCell ref="T57:AA57"/>
    <mergeCell ref="B58:M58"/>
    <mergeCell ref="N58:P58"/>
    <mergeCell ref="Q58:S58"/>
    <mergeCell ref="T58:AA58"/>
    <mergeCell ref="B55:M55"/>
    <mergeCell ref="N55:P55"/>
    <mergeCell ref="Q55:S55"/>
    <mergeCell ref="T55:AA55"/>
    <mergeCell ref="B56:M56"/>
    <mergeCell ref="N56:P56"/>
    <mergeCell ref="Q56:S56"/>
    <mergeCell ref="T56:AA56"/>
    <mergeCell ref="B53:M53"/>
    <mergeCell ref="N53:P53"/>
    <mergeCell ref="Q53:S53"/>
    <mergeCell ref="T53:AA53"/>
    <mergeCell ref="B54:M54"/>
    <mergeCell ref="N54:P54"/>
    <mergeCell ref="Q54:S54"/>
    <mergeCell ref="T54:AA54"/>
    <mergeCell ref="B51:M51"/>
    <mergeCell ref="N51:P51"/>
    <mergeCell ref="Q51:S51"/>
    <mergeCell ref="T51:AA51"/>
    <mergeCell ref="B52:M52"/>
    <mergeCell ref="N52:P52"/>
    <mergeCell ref="Q52:S52"/>
    <mergeCell ref="T52:AA52"/>
    <mergeCell ref="B49:M49"/>
    <mergeCell ref="N49:P49"/>
    <mergeCell ref="Q49:S49"/>
    <mergeCell ref="T49:AA49"/>
    <mergeCell ref="B50:M50"/>
    <mergeCell ref="N50:P50"/>
    <mergeCell ref="Q50:S50"/>
    <mergeCell ref="T50:AA50"/>
    <mergeCell ref="B47:M47"/>
    <mergeCell ref="N47:P47"/>
    <mergeCell ref="Q47:S47"/>
    <mergeCell ref="T47:AA47"/>
    <mergeCell ref="B48:M48"/>
    <mergeCell ref="N48:P48"/>
    <mergeCell ref="Q48:S48"/>
    <mergeCell ref="T48:AA48"/>
    <mergeCell ref="N45:P45"/>
    <mergeCell ref="Q45:S45"/>
    <mergeCell ref="T45:AA45"/>
    <mergeCell ref="B46:M46"/>
    <mergeCell ref="N46:P46"/>
    <mergeCell ref="Q46:S46"/>
    <mergeCell ref="T46:AA46"/>
    <mergeCell ref="B45:M45"/>
    <mergeCell ref="N43:P43"/>
    <mergeCell ref="Q43:S43"/>
    <mergeCell ref="T43:AA43"/>
    <mergeCell ref="B44:M44"/>
    <mergeCell ref="N44:P44"/>
    <mergeCell ref="Q44:S44"/>
    <mergeCell ref="T44:AA44"/>
    <mergeCell ref="N41:P41"/>
    <mergeCell ref="Q41:S41"/>
    <mergeCell ref="T41:AA41"/>
    <mergeCell ref="B42:M42"/>
    <mergeCell ref="N42:P42"/>
    <mergeCell ref="Q42:S42"/>
    <mergeCell ref="T42:AA42"/>
    <mergeCell ref="B40:M40"/>
    <mergeCell ref="N40:P40"/>
    <mergeCell ref="Q40:S40"/>
    <mergeCell ref="T40:AA40"/>
    <mergeCell ref="B41:M41"/>
    <mergeCell ref="B43:M43"/>
    <mergeCell ref="B38:M38"/>
    <mergeCell ref="N38:P38"/>
    <mergeCell ref="Q38:S38"/>
    <mergeCell ref="T38:AA38"/>
    <mergeCell ref="B39:M39"/>
    <mergeCell ref="N39:P39"/>
    <mergeCell ref="Q39:S39"/>
    <mergeCell ref="T39:AA39"/>
    <mergeCell ref="B36:M36"/>
    <mergeCell ref="N36:P36"/>
    <mergeCell ref="Q36:S36"/>
    <mergeCell ref="T36:AA36"/>
    <mergeCell ref="B37:M37"/>
    <mergeCell ref="N37:P37"/>
    <mergeCell ref="Q37:S37"/>
    <mergeCell ref="T37:AA37"/>
    <mergeCell ref="B34:M34"/>
    <mergeCell ref="N34:P34"/>
    <mergeCell ref="Q34:S34"/>
    <mergeCell ref="T34:AA34"/>
    <mergeCell ref="B35:M35"/>
    <mergeCell ref="N35:P35"/>
    <mergeCell ref="Q35:S35"/>
    <mergeCell ref="T35:AA35"/>
    <mergeCell ref="B32:M32"/>
    <mergeCell ref="N32:P32"/>
    <mergeCell ref="Q32:S32"/>
    <mergeCell ref="T32:AA32"/>
    <mergeCell ref="B33:M33"/>
    <mergeCell ref="N33:P33"/>
    <mergeCell ref="Q33:S33"/>
    <mergeCell ref="T33:AA33"/>
    <mergeCell ref="B30:M30"/>
    <mergeCell ref="N30:P30"/>
    <mergeCell ref="Q30:S30"/>
    <mergeCell ref="T30:AA30"/>
    <mergeCell ref="B31:M31"/>
    <mergeCell ref="N31:P31"/>
    <mergeCell ref="Q31:S31"/>
    <mergeCell ref="T31:AA31"/>
    <mergeCell ref="B28:M28"/>
    <mergeCell ref="N28:P28"/>
    <mergeCell ref="Q28:S28"/>
    <mergeCell ref="T28:AA28"/>
    <mergeCell ref="B29:M29"/>
    <mergeCell ref="N29:P29"/>
    <mergeCell ref="Q29:S29"/>
    <mergeCell ref="T29:AA29"/>
    <mergeCell ref="B26:M26"/>
    <mergeCell ref="N26:P26"/>
    <mergeCell ref="Q26:S26"/>
    <mergeCell ref="T26:AA26"/>
    <mergeCell ref="B27:M27"/>
    <mergeCell ref="N27:P27"/>
    <mergeCell ref="Q27:S27"/>
    <mergeCell ref="T27:AA27"/>
    <mergeCell ref="B24:M24"/>
    <mergeCell ref="N24:P24"/>
    <mergeCell ref="Q24:S24"/>
    <mergeCell ref="T24:AA24"/>
    <mergeCell ref="B25:M25"/>
    <mergeCell ref="N25:P25"/>
    <mergeCell ref="Q25:S25"/>
    <mergeCell ref="T25:AA25"/>
    <mergeCell ref="B22:M22"/>
    <mergeCell ref="N22:P22"/>
    <mergeCell ref="Q22:S22"/>
    <mergeCell ref="T22:AA22"/>
    <mergeCell ref="B23:M23"/>
    <mergeCell ref="N23:P23"/>
    <mergeCell ref="Q23:S23"/>
    <mergeCell ref="T23:AA23"/>
    <mergeCell ref="B14:AA14"/>
    <mergeCell ref="B1:AA1"/>
    <mergeCell ref="B16:AB16"/>
    <mergeCell ref="T17:AA17"/>
    <mergeCell ref="N18:P18"/>
    <mergeCell ref="B20:M20"/>
    <mergeCell ref="N20:P20"/>
    <mergeCell ref="Q20:S20"/>
    <mergeCell ref="T20:AA20"/>
    <mergeCell ref="B21:M21"/>
    <mergeCell ref="N21:P21"/>
    <mergeCell ref="Q21:S21"/>
    <mergeCell ref="T21:AA21"/>
    <mergeCell ref="Q18:S18"/>
    <mergeCell ref="T18:AA18"/>
    <mergeCell ref="B19:M19"/>
    <mergeCell ref="N19:P19"/>
    <mergeCell ref="Q19:S19"/>
    <mergeCell ref="T19:AA19"/>
    <mergeCell ref="B17:M17"/>
    <mergeCell ref="N17:P17"/>
    <mergeCell ref="Q17:S17"/>
    <mergeCell ref="B18:M18"/>
  </mergeCells>
  <pageMargins left="0.7" right="0.7" top="0.78740157499999996" bottom="0.78740157499999996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11</vt:i4>
      </vt:variant>
    </vt:vector>
  </HeadingPairs>
  <TitlesOfParts>
    <vt:vector size="15" baseType="lpstr">
      <vt:lpstr>TimeZone</vt:lpstr>
      <vt:lpstr>Locations</vt:lpstr>
      <vt:lpstr>Sun Rise and Sun Set</vt:lpstr>
      <vt:lpstr>TimeZones</vt:lpstr>
      <vt:lpstr>Country</vt:lpstr>
      <vt:lpstr>'Sun Rise and Sun Set'!Druckbereich</vt:lpstr>
      <vt:lpstr>Lat</vt:lpstr>
      <vt:lpstr>Lon</vt:lpstr>
      <vt:lpstr>Ort</vt:lpstr>
      <vt:lpstr>SV</vt:lpstr>
      <vt:lpstr>SZ</vt:lpstr>
      <vt:lpstr>Time_reverse</vt:lpstr>
      <vt:lpstr>Time_Zone_List</vt:lpstr>
      <vt:lpstr>TimeZone</vt:lpstr>
      <vt:lpstr>WZ</vt:lpstr>
    </vt:vector>
  </TitlesOfParts>
  <Company>schmidt24sea.de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Eine Idee Nautik</dc:subject>
  <dc:creator>André Schmidt;-</dc:creator>
  <cp:lastModifiedBy>f-bas</cp:lastModifiedBy>
  <cp:lastPrinted>2013-01-29T01:12:14Z</cp:lastPrinted>
  <dcterms:created xsi:type="dcterms:W3CDTF">2003-01-24T18:18:45Z</dcterms:created>
  <dcterms:modified xsi:type="dcterms:W3CDTF">2022-02-02T08:24:11Z</dcterms:modified>
  <cp:category>Navigation</cp:category>
</cp:coreProperties>
</file>